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https://centraled.sharepoint.com/sites/E-RateCentral/Shared Documents/E-Rate Clients/Friendship Public Charter Schools_DC_16039865/2026-27/470/C2-470# 260000113/Drafts and Working Docs/"/>
    </mc:Choice>
  </mc:AlternateContent>
  <xr:revisionPtr revIDLastSave="119" documentId="8_{8620799C-5C4E-41C8-8A9C-C79F7915EDCD}" xr6:coauthVersionLast="47" xr6:coauthVersionMax="47" xr10:uidLastSave="{0257BEC0-0226-4532-BE82-70044B1978A5}"/>
  <bookViews>
    <workbookView xWindow="-38510" yWindow="-4530" windowWidth="38620" windowHeight="21100" firstSheet="2" activeTab="2" xr2:uid="{00000000-000D-0000-FFFF-FFFF00000000}"/>
  </bookViews>
  <sheets>
    <sheet name="C2 Guide" sheetId="14" state="hidden" r:id="rId1"/>
    <sheet name="C2 Equipment List" sheetId="15" state="hidden" r:id="rId2"/>
    <sheet name="Pricing Attachment" sheetId="9" r:id="rId3"/>
    <sheet name="471 Bulk Upload" sheetId="12" state="hidden" r:id="rId4"/>
    <sheet name="Lists" sheetId="8" state="hidden" r:id="rId5"/>
  </sheets>
  <definedNames>
    <definedName name="Basic_Maintenance_of_Internal_Connections">Lists!$U$2:$U$17</definedName>
    <definedName name="Cabling_Connectors">Lists!$J$2:$J$3</definedName>
    <definedName name="Caching">Lists!$K$2:$K$3</definedName>
    <definedName name="Data_Distribution">Lists!$L$2:$L$3</definedName>
    <definedName name="Data_Protection">Lists!$M$2:$M$3</definedName>
    <definedName name="FunctionList">Lists!$H$1:$H$13</definedName>
    <definedName name="License">Lists!$N$2</definedName>
    <definedName name="Managed_Internal_Broadband_Services">Lists!$V$2:$V$17</definedName>
    <definedName name="Miscellaneous">Lists!$O$2:$O$4</definedName>
    <definedName name="Module">Lists!$P$2</definedName>
    <definedName name="_xlnm.Print_Area" localSheetId="0">'C2 Guide'!$A$1:$D$43</definedName>
    <definedName name="Racks">Lists!$Q$2</definedName>
    <definedName name="Software">Lists!$R$2</definedName>
    <definedName name="Transceiver">Lists!$S$2</definedName>
    <definedName name="Wireless_Data_Distribution">Lists!$T$2:$T$5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1" i="15" l="1"/>
  <c r="J21" i="15" s="1"/>
  <c r="C22" i="15"/>
  <c r="C23" i="15"/>
  <c r="J23" i="15" s="1"/>
  <c r="C24" i="15"/>
  <c r="J24" i="15" s="1"/>
  <c r="C25" i="15"/>
  <c r="J25" i="15" s="1"/>
  <c r="C26" i="15"/>
  <c r="J26" i="15" s="1"/>
  <c r="C27" i="15"/>
  <c r="C28" i="15"/>
  <c r="J28" i="15" s="1"/>
  <c r="C29" i="15"/>
  <c r="J29" i="15" s="1"/>
  <c r="C30" i="15"/>
  <c r="J30" i="15" s="1"/>
  <c r="C31" i="15"/>
  <c r="C32" i="15"/>
  <c r="C33" i="15"/>
  <c r="J33" i="15" s="1"/>
  <c r="C34" i="15"/>
  <c r="J34" i="15" s="1"/>
  <c r="C35" i="15"/>
  <c r="J35" i="15" s="1"/>
  <c r="C36" i="15"/>
  <c r="J36" i="15" s="1"/>
  <c r="C37" i="15"/>
  <c r="J37" i="15" s="1"/>
  <c r="C38" i="15"/>
  <c r="J38" i="15" s="1"/>
  <c r="C39" i="15"/>
  <c r="C40" i="15"/>
  <c r="C41" i="15"/>
  <c r="C42" i="15"/>
  <c r="C43" i="15"/>
  <c r="J43" i="15" s="1"/>
  <c r="C44" i="15"/>
  <c r="C45" i="15"/>
  <c r="C46" i="15"/>
  <c r="J46" i="15" s="1"/>
  <c r="C47" i="15"/>
  <c r="J47" i="15" s="1"/>
  <c r="C48" i="15"/>
  <c r="C49" i="15"/>
  <c r="C50" i="15"/>
  <c r="C51" i="15"/>
  <c r="C52" i="15"/>
  <c r="C53" i="15"/>
  <c r="C54" i="15"/>
  <c r="C55" i="15"/>
  <c r="J55" i="15" s="1"/>
  <c r="C56" i="15"/>
  <c r="C57" i="15"/>
  <c r="C58" i="15"/>
  <c r="J58" i="15" s="1"/>
  <c r="C59" i="15"/>
  <c r="J59" i="15" s="1"/>
  <c r="C60" i="15"/>
  <c r="C61" i="15"/>
  <c r="J61" i="15" s="1"/>
  <c r="C62" i="15"/>
  <c r="J62" i="15" s="1"/>
  <c r="C63" i="15"/>
  <c r="C64" i="15"/>
  <c r="J64" i="15" s="1"/>
  <c r="C65" i="9"/>
  <c r="B50" i="12" s="1"/>
  <c r="J32" i="15"/>
  <c r="C20" i="15"/>
  <c r="J20" i="15" s="1"/>
  <c r="T21" i="9"/>
  <c r="T22" i="9"/>
  <c r="T23" i="9"/>
  <c r="T24" i="9"/>
  <c r="T25" i="9"/>
  <c r="T26" i="9"/>
  <c r="T27" i="9"/>
  <c r="T28" i="9"/>
  <c r="T29" i="9"/>
  <c r="T30" i="9"/>
  <c r="T31" i="9"/>
  <c r="T32" i="9"/>
  <c r="T33" i="9"/>
  <c r="T34" i="9"/>
  <c r="T35" i="9"/>
  <c r="T36" i="9"/>
  <c r="T37" i="9"/>
  <c r="T38" i="9"/>
  <c r="T39" i="9"/>
  <c r="T40" i="9"/>
  <c r="T41" i="9"/>
  <c r="T42" i="9"/>
  <c r="T43" i="9"/>
  <c r="T44" i="9"/>
  <c r="T45" i="9"/>
  <c r="T46" i="9"/>
  <c r="T47" i="9"/>
  <c r="T48" i="9"/>
  <c r="T49" i="9"/>
  <c r="T50" i="9"/>
  <c r="T51" i="9"/>
  <c r="T52" i="9"/>
  <c r="T53" i="9"/>
  <c r="T54" i="9"/>
  <c r="T55" i="9"/>
  <c r="T56" i="9"/>
  <c r="T57" i="9"/>
  <c r="T58" i="9"/>
  <c r="T59" i="9"/>
  <c r="T60" i="9"/>
  <c r="T61" i="9"/>
  <c r="T62" i="9"/>
  <c r="T63" i="9"/>
  <c r="T64" i="9"/>
  <c r="T20" i="9"/>
  <c r="Q6" i="12"/>
  <c r="Q7" i="12"/>
  <c r="Q8" i="12"/>
  <c r="Q9" i="12"/>
  <c r="Q10" i="12"/>
  <c r="Q11" i="12"/>
  <c r="Q12" i="12"/>
  <c r="Q13" i="12"/>
  <c r="Q14" i="12"/>
  <c r="Q15" i="12"/>
  <c r="Q16" i="12"/>
  <c r="Q17" i="12"/>
  <c r="Q18" i="12"/>
  <c r="Q19" i="12"/>
  <c r="Q20" i="12"/>
  <c r="Q21" i="12"/>
  <c r="Q22" i="12"/>
  <c r="Q23" i="12"/>
  <c r="Q24" i="12"/>
  <c r="Q25" i="12"/>
  <c r="Q26" i="12"/>
  <c r="Q27" i="12"/>
  <c r="Q28" i="12"/>
  <c r="Q29" i="12"/>
  <c r="Q30" i="12"/>
  <c r="Q31" i="12"/>
  <c r="Q32" i="12"/>
  <c r="Q33" i="12"/>
  <c r="Q34" i="12"/>
  <c r="Q35" i="12"/>
  <c r="Q36" i="12"/>
  <c r="Q37" i="12"/>
  <c r="Q38" i="12"/>
  <c r="Q39" i="12"/>
  <c r="Q40" i="12"/>
  <c r="Q41" i="12"/>
  <c r="Q42" i="12"/>
  <c r="Q43" i="12"/>
  <c r="Q44" i="12"/>
  <c r="Q45" i="12"/>
  <c r="Q46" i="12"/>
  <c r="Q47" i="12"/>
  <c r="Q48" i="12"/>
  <c r="Q49" i="12"/>
  <c r="Q50" i="12"/>
  <c r="Q51" i="12"/>
  <c r="R51" i="12"/>
  <c r="T6" i="12"/>
  <c r="T7" i="12"/>
  <c r="T8" i="12"/>
  <c r="T9" i="12"/>
  <c r="T10" i="12"/>
  <c r="T11" i="12"/>
  <c r="T12" i="12"/>
  <c r="T13" i="12"/>
  <c r="T14" i="12"/>
  <c r="T15" i="12"/>
  <c r="T16" i="12"/>
  <c r="T17" i="12"/>
  <c r="T18" i="12"/>
  <c r="T19" i="12"/>
  <c r="T20" i="12"/>
  <c r="T21" i="12"/>
  <c r="T22" i="12"/>
  <c r="T23" i="12"/>
  <c r="T24" i="12"/>
  <c r="T25" i="12"/>
  <c r="T26" i="12"/>
  <c r="T27" i="12"/>
  <c r="T28" i="12"/>
  <c r="T29" i="12"/>
  <c r="T30" i="12"/>
  <c r="T31" i="12"/>
  <c r="T32" i="12"/>
  <c r="T33" i="12"/>
  <c r="T34" i="12"/>
  <c r="T35" i="12"/>
  <c r="T36" i="12"/>
  <c r="T37" i="12"/>
  <c r="T38" i="12"/>
  <c r="T39" i="12"/>
  <c r="T40" i="12"/>
  <c r="T41" i="12"/>
  <c r="T42" i="12"/>
  <c r="T43" i="12"/>
  <c r="T44" i="12"/>
  <c r="T45" i="12"/>
  <c r="T46" i="12"/>
  <c r="T47" i="12"/>
  <c r="T48" i="12"/>
  <c r="T49" i="12"/>
  <c r="T51" i="12"/>
  <c r="E6" i="12"/>
  <c r="F6" i="12"/>
  <c r="G6" i="12"/>
  <c r="E7" i="12"/>
  <c r="F7" i="12"/>
  <c r="G7" i="12"/>
  <c r="E8" i="12"/>
  <c r="F8" i="12"/>
  <c r="G8" i="12"/>
  <c r="E9" i="12"/>
  <c r="F9" i="12"/>
  <c r="G9" i="12"/>
  <c r="E10" i="12"/>
  <c r="F10" i="12"/>
  <c r="G10" i="12"/>
  <c r="E11" i="12"/>
  <c r="F11" i="12"/>
  <c r="G11" i="12"/>
  <c r="E12" i="12"/>
  <c r="F12" i="12"/>
  <c r="G12" i="12"/>
  <c r="E13" i="12"/>
  <c r="F13" i="12"/>
  <c r="G13" i="12"/>
  <c r="E14" i="12"/>
  <c r="F14" i="12"/>
  <c r="G14" i="12"/>
  <c r="E15" i="12"/>
  <c r="F15" i="12"/>
  <c r="G15" i="12"/>
  <c r="E16" i="12"/>
  <c r="F16" i="12"/>
  <c r="G16" i="12"/>
  <c r="E17" i="12"/>
  <c r="F17" i="12"/>
  <c r="G17" i="12"/>
  <c r="E18" i="12"/>
  <c r="F18" i="12"/>
  <c r="G18" i="12"/>
  <c r="E19" i="12"/>
  <c r="F19" i="12"/>
  <c r="G19" i="12"/>
  <c r="E20" i="12"/>
  <c r="F20" i="12"/>
  <c r="G20" i="12"/>
  <c r="E21" i="12"/>
  <c r="F21" i="12"/>
  <c r="G21" i="12"/>
  <c r="E22" i="12"/>
  <c r="F22" i="12"/>
  <c r="G22" i="12"/>
  <c r="E23" i="12"/>
  <c r="F23" i="12"/>
  <c r="G23" i="12"/>
  <c r="E24" i="12"/>
  <c r="F24" i="12"/>
  <c r="G24" i="12"/>
  <c r="E25" i="12"/>
  <c r="F25" i="12"/>
  <c r="G25" i="12"/>
  <c r="E26" i="12"/>
  <c r="F26" i="12"/>
  <c r="G26" i="12"/>
  <c r="E27" i="12"/>
  <c r="F27" i="12"/>
  <c r="G27" i="12"/>
  <c r="E28" i="12"/>
  <c r="F28" i="12"/>
  <c r="G28" i="12"/>
  <c r="E29" i="12"/>
  <c r="F29" i="12"/>
  <c r="G29" i="12"/>
  <c r="E30" i="12"/>
  <c r="F30" i="12"/>
  <c r="G30" i="12"/>
  <c r="E31" i="12"/>
  <c r="F31" i="12"/>
  <c r="G31" i="12"/>
  <c r="E32" i="12"/>
  <c r="F32" i="12"/>
  <c r="G32" i="12"/>
  <c r="E33" i="12"/>
  <c r="F33" i="12"/>
  <c r="G33" i="12"/>
  <c r="E34" i="12"/>
  <c r="F34" i="12"/>
  <c r="G34" i="12"/>
  <c r="E35" i="12"/>
  <c r="F35" i="12"/>
  <c r="G35" i="12"/>
  <c r="E36" i="12"/>
  <c r="F36" i="12"/>
  <c r="G36" i="12"/>
  <c r="E37" i="12"/>
  <c r="F37" i="12"/>
  <c r="G37" i="12"/>
  <c r="E38" i="12"/>
  <c r="F38" i="12"/>
  <c r="G38" i="12"/>
  <c r="E39" i="12"/>
  <c r="F39" i="12"/>
  <c r="G39" i="12"/>
  <c r="E40" i="12"/>
  <c r="F40" i="12"/>
  <c r="G40" i="12"/>
  <c r="E41" i="12"/>
  <c r="F41" i="12"/>
  <c r="G41" i="12"/>
  <c r="E42" i="12"/>
  <c r="F42" i="12"/>
  <c r="G42" i="12"/>
  <c r="E43" i="12"/>
  <c r="F43" i="12"/>
  <c r="G43" i="12"/>
  <c r="E44" i="12"/>
  <c r="F44" i="12"/>
  <c r="G44" i="12"/>
  <c r="E45" i="12"/>
  <c r="F45" i="12"/>
  <c r="G45" i="12"/>
  <c r="E46" i="12"/>
  <c r="F46" i="12"/>
  <c r="G46" i="12"/>
  <c r="E47" i="12"/>
  <c r="F47" i="12"/>
  <c r="G47" i="12"/>
  <c r="E48" i="12"/>
  <c r="F48" i="12"/>
  <c r="G48" i="12"/>
  <c r="E49" i="12"/>
  <c r="F49" i="12"/>
  <c r="G49" i="12"/>
  <c r="D50" i="12"/>
  <c r="K27" i="12"/>
  <c r="N27" i="12" s="1"/>
  <c r="P27" i="12" s="1"/>
  <c r="K26" i="12"/>
  <c r="N26" i="12" s="1"/>
  <c r="P26" i="12" s="1"/>
  <c r="K25" i="12"/>
  <c r="N25" i="12" s="1"/>
  <c r="P25" i="12" s="1"/>
  <c r="K24" i="12"/>
  <c r="N24" i="12" s="1"/>
  <c r="P24" i="12" s="1"/>
  <c r="K49" i="12"/>
  <c r="N49" i="12" s="1"/>
  <c r="P49" i="12" s="1"/>
  <c r="K48" i="12"/>
  <c r="N48" i="12" s="1"/>
  <c r="P48" i="12" s="1"/>
  <c r="K47" i="12"/>
  <c r="N47" i="12" s="1"/>
  <c r="P47" i="12" s="1"/>
  <c r="K46" i="12"/>
  <c r="N46" i="12" s="1"/>
  <c r="P46" i="12" s="1"/>
  <c r="K45" i="12"/>
  <c r="N45" i="12" s="1"/>
  <c r="P45" i="12" s="1"/>
  <c r="K44" i="12"/>
  <c r="N44" i="12" s="1"/>
  <c r="P44" i="12" s="1"/>
  <c r="K43" i="12"/>
  <c r="N43" i="12" s="1"/>
  <c r="P43" i="12" s="1"/>
  <c r="K42" i="12"/>
  <c r="N42" i="12" s="1"/>
  <c r="P42" i="12" s="1"/>
  <c r="K41" i="12"/>
  <c r="N41" i="12" s="1"/>
  <c r="P41" i="12" s="1"/>
  <c r="K40" i="12"/>
  <c r="N40" i="12" s="1"/>
  <c r="P40" i="12" s="1"/>
  <c r="K39" i="12"/>
  <c r="N39" i="12" s="1"/>
  <c r="P39" i="12" s="1"/>
  <c r="K36" i="12"/>
  <c r="N36" i="12"/>
  <c r="P36" i="12" s="1"/>
  <c r="K37" i="12"/>
  <c r="N37" i="12"/>
  <c r="P37" i="12" s="1"/>
  <c r="K38" i="12"/>
  <c r="N38" i="12" s="1"/>
  <c r="P38" i="12" s="1"/>
  <c r="K50" i="12"/>
  <c r="N50" i="12"/>
  <c r="P50" i="12" s="1"/>
  <c r="K51" i="12"/>
  <c r="N51" i="12" s="1"/>
  <c r="P51" i="12" s="1"/>
  <c r="R49" i="9"/>
  <c r="O49" i="9"/>
  <c r="N49" i="9" s="1"/>
  <c r="P49" i="9" s="1"/>
  <c r="G49" i="9" a="1"/>
  <c r="G49" i="9" s="1"/>
  <c r="F49" i="9" a="1"/>
  <c r="F49" i="9" s="1"/>
  <c r="E49" i="9" a="1"/>
  <c r="E49" i="9" s="1"/>
  <c r="D49" i="9" a="1"/>
  <c r="D49" i="9" s="1"/>
  <c r="B49" i="9" a="1"/>
  <c r="B49" i="9" s="1"/>
  <c r="D34" i="12" s="1"/>
  <c r="A49" i="9" a="1"/>
  <c r="A49" i="9" s="1"/>
  <c r="R48" i="9"/>
  <c r="O48" i="9"/>
  <c r="N48" i="9" s="1"/>
  <c r="P48" i="9" s="1"/>
  <c r="G48" i="9" a="1"/>
  <c r="G48" i="9" s="1"/>
  <c r="F48" i="9" a="1"/>
  <c r="F48" i="9" s="1"/>
  <c r="E48" i="9" a="1"/>
  <c r="E48" i="9" s="1"/>
  <c r="D48" i="9" a="1"/>
  <c r="D48" i="9" s="1"/>
  <c r="B48" i="9" a="1"/>
  <c r="B48" i="9" s="1"/>
  <c r="D33" i="12" s="1"/>
  <c r="A48" i="9" a="1"/>
  <c r="A48" i="9" s="1"/>
  <c r="R47" i="9"/>
  <c r="O47" i="9"/>
  <c r="N47" i="9" s="1"/>
  <c r="P47" i="9" s="1"/>
  <c r="G47" i="9" a="1"/>
  <c r="G47" i="9" s="1"/>
  <c r="F47" i="9" a="1"/>
  <c r="F47" i="9" s="1"/>
  <c r="E47" i="9" a="1"/>
  <c r="E47" i="9" s="1"/>
  <c r="D47" i="9" a="1"/>
  <c r="D47" i="9" s="1"/>
  <c r="B47" i="9" a="1"/>
  <c r="B47" i="9" s="1"/>
  <c r="D32" i="12" s="1"/>
  <c r="A47" i="9" a="1"/>
  <c r="A47" i="9" s="1"/>
  <c r="R46" i="9"/>
  <c r="O46" i="9"/>
  <c r="N46" i="9" s="1"/>
  <c r="P46" i="9" s="1"/>
  <c r="G46" i="9" a="1"/>
  <c r="G46" i="9" s="1"/>
  <c r="F46" i="9" a="1"/>
  <c r="F46" i="9" s="1"/>
  <c r="E46" i="9" a="1"/>
  <c r="E46" i="9" s="1"/>
  <c r="D46" i="9" a="1"/>
  <c r="D46" i="9" s="1"/>
  <c r="B46" i="9" a="1"/>
  <c r="B46" i="9" s="1"/>
  <c r="D31" i="12" s="1"/>
  <c r="A46" i="9" a="1"/>
  <c r="A46" i="9" s="1"/>
  <c r="R45" i="9"/>
  <c r="O45" i="9"/>
  <c r="N45" i="9" s="1"/>
  <c r="P45" i="9" s="1"/>
  <c r="Q45" i="9" s="1"/>
  <c r="G45" i="9" a="1"/>
  <c r="G45" i="9" s="1"/>
  <c r="F45" i="9" a="1"/>
  <c r="F45" i="9" s="1"/>
  <c r="E45" i="9" a="1"/>
  <c r="E45" i="9" s="1"/>
  <c r="D45" i="9" a="1"/>
  <c r="D45" i="9" s="1"/>
  <c r="B45" i="9" a="1"/>
  <c r="B45" i="9" s="1"/>
  <c r="D30" i="12" s="1"/>
  <c r="A45" i="9" a="1"/>
  <c r="A45" i="9" s="1"/>
  <c r="R44" i="9"/>
  <c r="O44" i="9"/>
  <c r="R29" i="12" s="1"/>
  <c r="G44" i="9" a="1"/>
  <c r="G44" i="9" s="1"/>
  <c r="F44" i="9" a="1"/>
  <c r="F44" i="9" s="1"/>
  <c r="E44" i="9" a="1"/>
  <c r="E44" i="9" s="1"/>
  <c r="D44" i="9" a="1"/>
  <c r="D44" i="9" s="1"/>
  <c r="B44" i="9" a="1"/>
  <c r="B44" i="9" s="1"/>
  <c r="D29" i="12" s="1"/>
  <c r="A44" i="9" a="1"/>
  <c r="A44" i="9" s="1"/>
  <c r="R43" i="9"/>
  <c r="O43" i="9"/>
  <c r="R28" i="12" s="1"/>
  <c r="G43" i="9" a="1"/>
  <c r="G43" i="9" s="1"/>
  <c r="F43" i="9" a="1"/>
  <c r="F43" i="9" s="1"/>
  <c r="E43" i="9" a="1"/>
  <c r="E43" i="9" s="1"/>
  <c r="D43" i="9" a="1"/>
  <c r="D43" i="9" s="1"/>
  <c r="B43" i="9" a="1"/>
  <c r="B43" i="9" s="1"/>
  <c r="D28" i="12" s="1"/>
  <c r="A43" i="9" a="1"/>
  <c r="A43" i="9" s="1"/>
  <c r="R42" i="9"/>
  <c r="O42" i="9"/>
  <c r="R27" i="12" s="1"/>
  <c r="N42" i="9"/>
  <c r="P42" i="9" s="1"/>
  <c r="G42" i="9" a="1"/>
  <c r="G42" i="9" s="1"/>
  <c r="F42" i="9" a="1"/>
  <c r="F42" i="9" s="1"/>
  <c r="E42" i="9" a="1"/>
  <c r="E42" i="9" s="1"/>
  <c r="D42" i="9" a="1"/>
  <c r="D42" i="9" s="1"/>
  <c r="B42" i="9" a="1"/>
  <c r="B42" i="9" s="1"/>
  <c r="D27" i="12" s="1"/>
  <c r="A42" i="9" a="1"/>
  <c r="A42" i="9" s="1"/>
  <c r="R41" i="9"/>
  <c r="O41" i="9"/>
  <c r="N41" i="9" s="1"/>
  <c r="P41" i="9" s="1"/>
  <c r="G41" i="9" a="1"/>
  <c r="G41" i="9" s="1"/>
  <c r="F41" i="9" a="1"/>
  <c r="F41" i="9" s="1"/>
  <c r="E41" i="9" a="1"/>
  <c r="E41" i="9" s="1"/>
  <c r="D41" i="9" a="1"/>
  <c r="D41" i="9" s="1"/>
  <c r="B41" i="9" a="1"/>
  <c r="B41" i="9" s="1"/>
  <c r="D26" i="12" s="1"/>
  <c r="A41" i="9" a="1"/>
  <c r="A41" i="9" s="1"/>
  <c r="R40" i="9"/>
  <c r="O40" i="9"/>
  <c r="R25" i="12" s="1"/>
  <c r="G40" i="9" a="1"/>
  <c r="G40" i="9" s="1"/>
  <c r="F40" i="9" a="1"/>
  <c r="F40" i="9" s="1"/>
  <c r="E40" i="9" a="1"/>
  <c r="E40" i="9" s="1"/>
  <c r="D40" i="9" a="1"/>
  <c r="D40" i="9" s="1"/>
  <c r="B40" i="9" a="1"/>
  <c r="B40" i="9" s="1"/>
  <c r="D25" i="12" s="1"/>
  <c r="A40" i="9" a="1"/>
  <c r="A40" i="9" s="1"/>
  <c r="R39" i="9"/>
  <c r="O39" i="9"/>
  <c r="N39" i="9" s="1"/>
  <c r="P39" i="9" s="1"/>
  <c r="G39" i="9" a="1"/>
  <c r="G39" i="9" s="1"/>
  <c r="F39" i="9" a="1"/>
  <c r="F39" i="9" s="1"/>
  <c r="E39" i="9" a="1"/>
  <c r="E39" i="9" s="1"/>
  <c r="D39" i="9" a="1"/>
  <c r="D39" i="9" s="1"/>
  <c r="B39" i="9" a="1"/>
  <c r="B39" i="9" s="1"/>
  <c r="D24" i="12" s="1"/>
  <c r="A39" i="9" a="1"/>
  <c r="A39" i="9" s="1"/>
  <c r="R38" i="9"/>
  <c r="O38" i="9"/>
  <c r="N38" i="9" s="1"/>
  <c r="P38" i="9" s="1"/>
  <c r="G38" i="9" a="1"/>
  <c r="G38" i="9" s="1"/>
  <c r="F38" i="9" a="1"/>
  <c r="F38" i="9" s="1"/>
  <c r="E38" i="9" a="1"/>
  <c r="E38" i="9" s="1"/>
  <c r="D38" i="9" a="1"/>
  <c r="D38" i="9" s="1"/>
  <c r="B38" i="9" a="1"/>
  <c r="B38" i="9" s="1"/>
  <c r="D23" i="12" s="1"/>
  <c r="A38" i="9" a="1"/>
  <c r="A38" i="9" s="1"/>
  <c r="R37" i="9"/>
  <c r="O37" i="9"/>
  <c r="N37" i="9" s="1"/>
  <c r="P37" i="9" s="1"/>
  <c r="G37" i="9" a="1"/>
  <c r="G37" i="9" s="1"/>
  <c r="F37" i="9" a="1"/>
  <c r="F37" i="9" s="1"/>
  <c r="E37" i="9" a="1"/>
  <c r="E37" i="9" s="1"/>
  <c r="D37" i="9" a="1"/>
  <c r="D37" i="9" s="1"/>
  <c r="B37" i="9" a="1"/>
  <c r="B37" i="9" s="1"/>
  <c r="D22" i="12" s="1"/>
  <c r="A37" i="9" a="1"/>
  <c r="A37" i="9" s="1"/>
  <c r="R36" i="9"/>
  <c r="O36" i="9"/>
  <c r="N36" i="9" s="1"/>
  <c r="P36" i="9" s="1"/>
  <c r="G36" i="9" a="1"/>
  <c r="G36" i="9" s="1"/>
  <c r="F36" i="9" a="1"/>
  <c r="F36" i="9" s="1"/>
  <c r="E36" i="9" a="1"/>
  <c r="E36" i="9" s="1"/>
  <c r="D36" i="9" a="1"/>
  <c r="D36" i="9" s="1"/>
  <c r="B36" i="9" a="1"/>
  <c r="B36" i="9" s="1"/>
  <c r="D21" i="12" s="1"/>
  <c r="A36" i="9" a="1"/>
  <c r="A36" i="9" s="1"/>
  <c r="R35" i="9"/>
  <c r="O35" i="9"/>
  <c r="R20" i="12" s="1"/>
  <c r="G35" i="9" a="1"/>
  <c r="G35" i="9" s="1"/>
  <c r="F35" i="9" a="1"/>
  <c r="F35" i="9" s="1"/>
  <c r="E35" i="9" a="1"/>
  <c r="E35" i="9" s="1"/>
  <c r="D35" i="9" a="1"/>
  <c r="D35" i="9" s="1"/>
  <c r="B35" i="9" a="1"/>
  <c r="B35" i="9" s="1"/>
  <c r="D20" i="12" s="1"/>
  <c r="R34" i="9"/>
  <c r="O34" i="9"/>
  <c r="R19" i="12" s="1"/>
  <c r="G34" i="9" a="1"/>
  <c r="G34" i="9" s="1"/>
  <c r="F34" i="9" a="1"/>
  <c r="F34" i="9" s="1"/>
  <c r="E34" i="9" a="1"/>
  <c r="E34" i="9" s="1"/>
  <c r="D34" i="9" a="1"/>
  <c r="D34" i="9" s="1"/>
  <c r="B34" i="9" a="1"/>
  <c r="B34" i="9" s="1"/>
  <c r="D19" i="12" s="1"/>
  <c r="R33" i="9"/>
  <c r="O33" i="9"/>
  <c r="N33" i="9" s="1"/>
  <c r="P33" i="9" s="1"/>
  <c r="G33" i="9" a="1"/>
  <c r="G33" i="9" s="1"/>
  <c r="F33" i="9" a="1"/>
  <c r="F33" i="9" s="1"/>
  <c r="E33" i="9" a="1"/>
  <c r="E33" i="9" s="1"/>
  <c r="D33" i="9" a="1"/>
  <c r="D33" i="9" s="1"/>
  <c r="B33" i="9" a="1"/>
  <c r="B33" i="9" s="1"/>
  <c r="D18" i="12" s="1"/>
  <c r="R32" i="9"/>
  <c r="O32" i="9"/>
  <c r="R17" i="12" s="1"/>
  <c r="N32" i="9"/>
  <c r="P32" i="9" s="1"/>
  <c r="Q32" i="9" s="1"/>
  <c r="G32" i="9" a="1"/>
  <c r="G32" i="9" s="1"/>
  <c r="F32" i="9" a="1"/>
  <c r="F32" i="9" s="1"/>
  <c r="E32" i="9" a="1"/>
  <c r="E32" i="9" s="1"/>
  <c r="D32" i="9" a="1"/>
  <c r="D32" i="9" s="1"/>
  <c r="B32" i="9" a="1"/>
  <c r="B32" i="9" s="1"/>
  <c r="D17" i="12" s="1"/>
  <c r="J45" i="15"/>
  <c r="J44" i="15"/>
  <c r="J50" i="15"/>
  <c r="J48" i="15"/>
  <c r="Z1" i="8"/>
  <c r="Z2" i="8"/>
  <c r="Z3" i="8"/>
  <c r="Z4" i="8"/>
  <c r="Z5" i="8"/>
  <c r="Z6" i="8"/>
  <c r="Z7" i="8"/>
  <c r="Z8" i="8"/>
  <c r="Z9" i="8"/>
  <c r="Z10" i="8"/>
  <c r="Z11" i="8"/>
  <c r="Z12" i="8"/>
  <c r="H1" i="8" a="1"/>
  <c r="H1" i="8" s="1"/>
  <c r="B21" i="9" a="1"/>
  <c r="B21" i="9" s="1"/>
  <c r="D6" i="12" s="1"/>
  <c r="B22" i="9" a="1"/>
  <c r="B22" i="9" s="1"/>
  <c r="D7" i="12" s="1"/>
  <c r="B23" i="9" a="1"/>
  <c r="B23" i="9" s="1"/>
  <c r="D8" i="12" s="1"/>
  <c r="B24" i="9" a="1"/>
  <c r="B24" i="9" s="1"/>
  <c r="D9" i="12" s="1"/>
  <c r="B25" i="9" a="1"/>
  <c r="B25" i="9" s="1"/>
  <c r="D10" i="12" s="1"/>
  <c r="B26" i="9" a="1"/>
  <c r="B26" i="9" s="1"/>
  <c r="D11" i="12" s="1"/>
  <c r="B27" i="9" a="1"/>
  <c r="B27" i="9" s="1"/>
  <c r="D12" i="12" s="1"/>
  <c r="B20" i="9" a="1"/>
  <c r="B20" i="9" s="1"/>
  <c r="C20" i="9" s="1"/>
  <c r="D21" i="9" a="1"/>
  <c r="D21" i="9" s="1"/>
  <c r="E21" i="9" a="1"/>
  <c r="E21" i="9" s="1"/>
  <c r="F21" i="9" a="1"/>
  <c r="F21" i="9" s="1"/>
  <c r="G21" i="9" a="1"/>
  <c r="G21" i="9" s="1"/>
  <c r="O21" i="9"/>
  <c r="N21" i="9" s="1"/>
  <c r="P21" i="9" s="1"/>
  <c r="R21" i="9"/>
  <c r="D22" i="9" a="1"/>
  <c r="D22" i="9" s="1"/>
  <c r="E22" i="9" a="1"/>
  <c r="E22" i="9" s="1"/>
  <c r="F22" i="9" a="1"/>
  <c r="F22" i="9" s="1"/>
  <c r="G22" i="9" a="1"/>
  <c r="G22" i="9" s="1"/>
  <c r="O22" i="9"/>
  <c r="N22" i="9" s="1"/>
  <c r="P22" i="9" s="1"/>
  <c r="R22" i="9"/>
  <c r="D23" i="9" a="1"/>
  <c r="D23" i="9" s="1"/>
  <c r="E23" i="9" a="1"/>
  <c r="E23" i="9" s="1"/>
  <c r="F23" i="9" a="1"/>
  <c r="F23" i="9" s="1"/>
  <c r="G23" i="9" a="1"/>
  <c r="G23" i="9" s="1"/>
  <c r="O23" i="9"/>
  <c r="N23" i="9" s="1"/>
  <c r="P23" i="9" s="1"/>
  <c r="R23" i="9"/>
  <c r="D24" i="9" a="1"/>
  <c r="D24" i="9" s="1"/>
  <c r="E24" i="9" a="1"/>
  <c r="E24" i="9" s="1"/>
  <c r="F24" i="9" a="1"/>
  <c r="F24" i="9" s="1"/>
  <c r="G24" i="9" a="1"/>
  <c r="G24" i="9" s="1"/>
  <c r="O24" i="9"/>
  <c r="N24" i="9" s="1"/>
  <c r="P24" i="9" s="1"/>
  <c r="R24" i="9"/>
  <c r="D25" i="9" a="1"/>
  <c r="D25" i="9" s="1"/>
  <c r="E25" i="9" a="1"/>
  <c r="E25" i="9" s="1"/>
  <c r="F25" i="9" a="1"/>
  <c r="F25" i="9" s="1"/>
  <c r="G25" i="9" a="1"/>
  <c r="G25" i="9" s="1"/>
  <c r="O25" i="9"/>
  <c r="N25" i="9" s="1"/>
  <c r="P25" i="9" s="1"/>
  <c r="R25" i="9"/>
  <c r="D26" i="9" a="1"/>
  <c r="D26" i="9" s="1"/>
  <c r="E26" i="9" a="1"/>
  <c r="E26" i="9" s="1"/>
  <c r="F26" i="9" a="1"/>
  <c r="F26" i="9" s="1"/>
  <c r="G26" i="9" a="1"/>
  <c r="G26" i="9" s="1"/>
  <c r="O26" i="9"/>
  <c r="N26" i="9" s="1"/>
  <c r="P26" i="9" s="1"/>
  <c r="R26" i="9"/>
  <c r="D27" i="9" a="1"/>
  <c r="D27" i="9" s="1"/>
  <c r="E27" i="9" a="1"/>
  <c r="E27" i="9" s="1"/>
  <c r="F27" i="9" a="1"/>
  <c r="F27" i="9" s="1"/>
  <c r="G27" i="9" a="1"/>
  <c r="G27" i="9" s="1"/>
  <c r="O27" i="9"/>
  <c r="N27" i="9" s="1"/>
  <c r="P27" i="9" s="1"/>
  <c r="R27" i="9"/>
  <c r="B28" i="9" a="1"/>
  <c r="B28" i="9" s="1"/>
  <c r="D13" i="12" s="1"/>
  <c r="D28" i="9" a="1"/>
  <c r="D28" i="9" s="1"/>
  <c r="E28" i="9" a="1"/>
  <c r="E28" i="9" s="1"/>
  <c r="F28" i="9" a="1"/>
  <c r="F28" i="9" s="1"/>
  <c r="G28" i="9" a="1"/>
  <c r="G28" i="9" s="1"/>
  <c r="O28" i="9"/>
  <c r="N28" i="9" s="1"/>
  <c r="P28" i="9" s="1"/>
  <c r="R28" i="9"/>
  <c r="B29" i="9" a="1"/>
  <c r="B29" i="9" s="1"/>
  <c r="D14" i="12" s="1"/>
  <c r="D29" i="9" a="1"/>
  <c r="D29" i="9" s="1"/>
  <c r="E29" i="9" a="1"/>
  <c r="E29" i="9" s="1"/>
  <c r="F29" i="9" a="1"/>
  <c r="F29" i="9" s="1"/>
  <c r="G29" i="9" a="1"/>
  <c r="G29" i="9" s="1"/>
  <c r="O29" i="9"/>
  <c r="N29" i="9" s="1"/>
  <c r="P29" i="9" s="1"/>
  <c r="R29" i="9"/>
  <c r="B30" i="9" a="1"/>
  <c r="B30" i="9" s="1"/>
  <c r="D15" i="12" s="1"/>
  <c r="D30" i="9" a="1"/>
  <c r="D30" i="9" s="1"/>
  <c r="E30" i="9" a="1"/>
  <c r="E30" i="9" s="1"/>
  <c r="F30" i="9" a="1"/>
  <c r="F30" i="9" s="1"/>
  <c r="G30" i="9" a="1"/>
  <c r="G30" i="9" s="1"/>
  <c r="O30" i="9"/>
  <c r="N30" i="9" s="1"/>
  <c r="P30" i="9" s="1"/>
  <c r="R30" i="9"/>
  <c r="B31" i="9" a="1"/>
  <c r="B31" i="9" s="1"/>
  <c r="D16" i="12" s="1"/>
  <c r="D31" i="9" a="1"/>
  <c r="D31" i="9" s="1"/>
  <c r="E31" i="9" a="1"/>
  <c r="E31" i="9" s="1"/>
  <c r="F31" i="9" a="1"/>
  <c r="F31" i="9" s="1"/>
  <c r="G31" i="9" a="1"/>
  <c r="G31" i="9" s="1"/>
  <c r="O31" i="9"/>
  <c r="N31" i="9" s="1"/>
  <c r="P31" i="9" s="1"/>
  <c r="R31" i="9"/>
  <c r="A50" i="9" a="1"/>
  <c r="A50" i="9" s="1"/>
  <c r="B50" i="9" a="1"/>
  <c r="B50" i="9" s="1"/>
  <c r="D35" i="12" s="1"/>
  <c r="D50" i="9" a="1"/>
  <c r="D50" i="9" s="1"/>
  <c r="E50" i="9" a="1"/>
  <c r="E50" i="9" s="1"/>
  <c r="F50" i="9" a="1"/>
  <c r="F50" i="9" s="1"/>
  <c r="G50" i="9" a="1"/>
  <c r="G50" i="9" s="1"/>
  <c r="O50" i="9"/>
  <c r="N50" i="9" s="1"/>
  <c r="P50" i="9" s="1"/>
  <c r="R50" i="9"/>
  <c r="A51" i="9" a="1"/>
  <c r="A51" i="9" s="1"/>
  <c r="B51" i="9" a="1"/>
  <c r="B51" i="9" s="1"/>
  <c r="D36" i="12" s="1"/>
  <c r="D51" i="9" a="1"/>
  <c r="D51" i="9" s="1"/>
  <c r="E51" i="9" a="1"/>
  <c r="E51" i="9" s="1"/>
  <c r="F51" i="9" a="1"/>
  <c r="F51" i="9" s="1"/>
  <c r="G51" i="9" a="1"/>
  <c r="G51" i="9" s="1"/>
  <c r="O51" i="9"/>
  <c r="N51" i="9" s="1"/>
  <c r="P51" i="9" s="1"/>
  <c r="R51" i="9"/>
  <c r="A52" i="9" a="1"/>
  <c r="A52" i="9" s="1"/>
  <c r="B52" i="9" a="1"/>
  <c r="B52" i="9" s="1"/>
  <c r="D37" i="12" s="1"/>
  <c r="D52" i="9" a="1"/>
  <c r="D52" i="9" s="1"/>
  <c r="E52" i="9" a="1"/>
  <c r="E52" i="9" s="1"/>
  <c r="F52" i="9" a="1"/>
  <c r="F52" i="9" s="1"/>
  <c r="G52" i="9" a="1"/>
  <c r="G52" i="9" s="1"/>
  <c r="O52" i="9"/>
  <c r="N52" i="9" s="1"/>
  <c r="P52" i="9" s="1"/>
  <c r="R52" i="9"/>
  <c r="A53" i="9" a="1"/>
  <c r="A53" i="9" s="1"/>
  <c r="B53" i="9" a="1"/>
  <c r="B53" i="9" s="1"/>
  <c r="D38" i="12" s="1"/>
  <c r="D53" i="9" a="1"/>
  <c r="D53" i="9" s="1"/>
  <c r="E53" i="9" a="1"/>
  <c r="E53" i="9" s="1"/>
  <c r="F53" i="9" a="1"/>
  <c r="F53" i="9" s="1"/>
  <c r="G53" i="9" a="1"/>
  <c r="G53" i="9" s="1"/>
  <c r="O53" i="9"/>
  <c r="N53" i="9" s="1"/>
  <c r="P53" i="9" s="1"/>
  <c r="R53" i="9"/>
  <c r="A54" i="9" a="1"/>
  <c r="A54" i="9" s="1"/>
  <c r="B54" i="9" a="1"/>
  <c r="B54" i="9" s="1"/>
  <c r="D39" i="12" s="1"/>
  <c r="D54" i="9" a="1"/>
  <c r="D54" i="9" s="1"/>
  <c r="E54" i="9" a="1"/>
  <c r="E54" i="9" s="1"/>
  <c r="F54" i="9" a="1"/>
  <c r="F54" i="9" s="1"/>
  <c r="G54" i="9" a="1"/>
  <c r="G54" i="9" s="1"/>
  <c r="O54" i="9"/>
  <c r="N54" i="9" s="1"/>
  <c r="P54" i="9" s="1"/>
  <c r="R54" i="9"/>
  <c r="A55" i="9" a="1"/>
  <c r="A55" i="9" s="1"/>
  <c r="B55" i="9" a="1"/>
  <c r="B55" i="9" s="1"/>
  <c r="D40" i="12" s="1"/>
  <c r="D55" i="9" a="1"/>
  <c r="D55" i="9" s="1"/>
  <c r="E55" i="9" a="1"/>
  <c r="E55" i="9" s="1"/>
  <c r="F55" i="9" a="1"/>
  <c r="F55" i="9" s="1"/>
  <c r="G55" i="9" a="1"/>
  <c r="G55" i="9" s="1"/>
  <c r="O55" i="9"/>
  <c r="N55" i="9" s="1"/>
  <c r="P55" i="9" s="1"/>
  <c r="R55" i="9"/>
  <c r="A56" i="9" a="1"/>
  <c r="A56" i="9" s="1"/>
  <c r="B56" i="9" a="1"/>
  <c r="B56" i="9" s="1"/>
  <c r="D41" i="12" s="1"/>
  <c r="D56" i="9" a="1"/>
  <c r="D56" i="9" s="1"/>
  <c r="E56" i="9" a="1"/>
  <c r="E56" i="9" s="1"/>
  <c r="F56" i="9" a="1"/>
  <c r="F56" i="9" s="1"/>
  <c r="G56" i="9" a="1"/>
  <c r="G56" i="9" s="1"/>
  <c r="O56" i="9"/>
  <c r="N56" i="9" s="1"/>
  <c r="P56" i="9" s="1"/>
  <c r="R56" i="9"/>
  <c r="A57" i="9" a="1"/>
  <c r="A57" i="9" s="1"/>
  <c r="B57" i="9" a="1"/>
  <c r="B57" i="9" s="1"/>
  <c r="D42" i="12" s="1"/>
  <c r="D57" i="9" a="1"/>
  <c r="D57" i="9" s="1"/>
  <c r="E57" i="9" a="1"/>
  <c r="E57" i="9" s="1"/>
  <c r="F57" i="9" a="1"/>
  <c r="F57" i="9" s="1"/>
  <c r="G57" i="9" a="1"/>
  <c r="G57" i="9" s="1"/>
  <c r="O57" i="9"/>
  <c r="N57" i="9" s="1"/>
  <c r="P57" i="9" s="1"/>
  <c r="R57" i="9"/>
  <c r="A58" i="9" a="1"/>
  <c r="A58" i="9" s="1"/>
  <c r="B58" i="9" a="1"/>
  <c r="B58" i="9" s="1"/>
  <c r="D43" i="12" s="1"/>
  <c r="D58" i="9" a="1"/>
  <c r="D58" i="9" s="1"/>
  <c r="E58" i="9" a="1"/>
  <c r="E58" i="9" s="1"/>
  <c r="F58" i="9" a="1"/>
  <c r="F58" i="9" s="1"/>
  <c r="G58" i="9" a="1"/>
  <c r="G58" i="9" s="1"/>
  <c r="O58" i="9"/>
  <c r="N58" i="9" s="1"/>
  <c r="P58" i="9" s="1"/>
  <c r="R58" i="9"/>
  <c r="A59" i="9" a="1"/>
  <c r="A59" i="9" s="1"/>
  <c r="B59" i="9" a="1"/>
  <c r="B59" i="9" s="1"/>
  <c r="D44" i="12" s="1"/>
  <c r="D59" i="9" a="1"/>
  <c r="D59" i="9" s="1"/>
  <c r="E59" i="9" a="1"/>
  <c r="E59" i="9" s="1"/>
  <c r="F59" i="9" a="1"/>
  <c r="F59" i="9" s="1"/>
  <c r="G59" i="9" a="1"/>
  <c r="G59" i="9" s="1"/>
  <c r="O59" i="9"/>
  <c r="N59" i="9" s="1"/>
  <c r="P59" i="9" s="1"/>
  <c r="R59" i="9"/>
  <c r="A60" i="9" a="1"/>
  <c r="A60" i="9" s="1"/>
  <c r="B60" i="9" a="1"/>
  <c r="B60" i="9" s="1"/>
  <c r="D45" i="12" s="1"/>
  <c r="D60" i="9" a="1"/>
  <c r="D60" i="9" s="1"/>
  <c r="E60" i="9" a="1"/>
  <c r="E60" i="9" s="1"/>
  <c r="F60" i="9" a="1"/>
  <c r="F60" i="9" s="1"/>
  <c r="G60" i="9" a="1"/>
  <c r="G60" i="9" s="1"/>
  <c r="O60" i="9"/>
  <c r="N60" i="9" s="1"/>
  <c r="P60" i="9" s="1"/>
  <c r="R60" i="9"/>
  <c r="A61" i="9" a="1"/>
  <c r="A61" i="9" s="1"/>
  <c r="B61" i="9" a="1"/>
  <c r="B61" i="9" s="1"/>
  <c r="D46" i="12" s="1"/>
  <c r="D61" i="9" a="1"/>
  <c r="D61" i="9" s="1"/>
  <c r="E61" i="9" a="1"/>
  <c r="E61" i="9" s="1"/>
  <c r="F61" i="9" a="1"/>
  <c r="F61" i="9" s="1"/>
  <c r="G61" i="9" a="1"/>
  <c r="G61" i="9" s="1"/>
  <c r="O61" i="9"/>
  <c r="N61" i="9" s="1"/>
  <c r="P61" i="9" s="1"/>
  <c r="R61" i="9"/>
  <c r="A62" i="9" a="1"/>
  <c r="A62" i="9" s="1"/>
  <c r="B62" i="9" a="1"/>
  <c r="B62" i="9" s="1"/>
  <c r="D47" i="12" s="1"/>
  <c r="D62" i="9" a="1"/>
  <c r="D62" i="9" s="1"/>
  <c r="E62" i="9" a="1"/>
  <c r="E62" i="9" s="1"/>
  <c r="F62" i="9" a="1"/>
  <c r="F62" i="9" s="1"/>
  <c r="G62" i="9" a="1"/>
  <c r="G62" i="9" s="1"/>
  <c r="O62" i="9"/>
  <c r="N62" i="9" s="1"/>
  <c r="P62" i="9" s="1"/>
  <c r="R62" i="9"/>
  <c r="A63" i="9" a="1"/>
  <c r="A63" i="9" s="1"/>
  <c r="B63" i="9" a="1"/>
  <c r="B63" i="9" s="1"/>
  <c r="D48" i="12" s="1"/>
  <c r="D63" i="9" a="1"/>
  <c r="D63" i="9" s="1"/>
  <c r="E63" i="9" a="1"/>
  <c r="E63" i="9" s="1"/>
  <c r="F63" i="9" a="1"/>
  <c r="F63" i="9" s="1"/>
  <c r="G63" i="9" a="1"/>
  <c r="G63" i="9" s="1"/>
  <c r="O63" i="9"/>
  <c r="N63" i="9" s="1"/>
  <c r="P63" i="9" s="1"/>
  <c r="R63" i="9"/>
  <c r="A64" i="9" a="1"/>
  <c r="A64" i="9" s="1"/>
  <c r="B64" i="9" a="1"/>
  <c r="B64" i="9" s="1"/>
  <c r="D49" i="12" s="1"/>
  <c r="D64" i="9" a="1"/>
  <c r="D64" i="9" s="1"/>
  <c r="E64" i="9" a="1"/>
  <c r="E64" i="9" s="1"/>
  <c r="F64" i="9" a="1"/>
  <c r="F64" i="9" s="1"/>
  <c r="G64" i="9" a="1"/>
  <c r="G64" i="9" s="1"/>
  <c r="O64" i="9"/>
  <c r="N64" i="9" s="1"/>
  <c r="P64" i="9" s="1"/>
  <c r="R64" i="9"/>
  <c r="K6" i="12"/>
  <c r="N6" i="12" s="1"/>
  <c r="P6" i="12" s="1"/>
  <c r="K7" i="12"/>
  <c r="N7" i="12" s="1"/>
  <c r="P7" i="12" s="1"/>
  <c r="K8" i="12"/>
  <c r="N8" i="12" s="1"/>
  <c r="P8" i="12" s="1"/>
  <c r="K9" i="12"/>
  <c r="N9" i="12" s="1"/>
  <c r="P9" i="12" s="1"/>
  <c r="K10" i="12"/>
  <c r="N10" i="12" s="1"/>
  <c r="P10" i="12" s="1"/>
  <c r="K11" i="12"/>
  <c r="N11" i="12"/>
  <c r="P11" i="12" s="1"/>
  <c r="K12" i="12"/>
  <c r="N12" i="12" s="1"/>
  <c r="P12" i="12" s="1"/>
  <c r="K13" i="12"/>
  <c r="N13" i="12"/>
  <c r="P13" i="12" s="1"/>
  <c r="K14" i="12"/>
  <c r="N14" i="12" s="1"/>
  <c r="P14" i="12" s="1"/>
  <c r="K15" i="12"/>
  <c r="N15" i="12" s="1"/>
  <c r="P15" i="12" s="1"/>
  <c r="K16" i="12"/>
  <c r="N16" i="12" s="1"/>
  <c r="P16" i="12" s="1"/>
  <c r="K17" i="12"/>
  <c r="N17" i="12" s="1"/>
  <c r="P17" i="12" s="1"/>
  <c r="K18" i="12"/>
  <c r="N18" i="12" s="1"/>
  <c r="P18" i="12" s="1"/>
  <c r="K19" i="12"/>
  <c r="N19" i="12" s="1"/>
  <c r="P19" i="12" s="1"/>
  <c r="K20" i="12"/>
  <c r="N20" i="12" s="1"/>
  <c r="P20" i="12" s="1"/>
  <c r="K21" i="12"/>
  <c r="N21" i="12"/>
  <c r="P21" i="12" s="1"/>
  <c r="K22" i="12"/>
  <c r="N22" i="12" s="1"/>
  <c r="P22" i="12" s="1"/>
  <c r="K23" i="12"/>
  <c r="N23" i="12" s="1"/>
  <c r="P23" i="12" s="1"/>
  <c r="K28" i="12"/>
  <c r="N28" i="12"/>
  <c r="P28" i="12" s="1"/>
  <c r="K29" i="12"/>
  <c r="N29" i="12" s="1"/>
  <c r="P29" i="12" s="1"/>
  <c r="K30" i="12"/>
  <c r="N30" i="12" s="1"/>
  <c r="P30" i="12" s="1"/>
  <c r="K31" i="12"/>
  <c r="N31" i="12"/>
  <c r="P31" i="12"/>
  <c r="K32" i="12"/>
  <c r="N32" i="12" s="1"/>
  <c r="P32" i="12" s="1"/>
  <c r="K33" i="12"/>
  <c r="N33" i="12"/>
  <c r="P33" i="12" s="1"/>
  <c r="K34" i="12"/>
  <c r="N34" i="12"/>
  <c r="P34" i="12"/>
  <c r="K35" i="12"/>
  <c r="N35" i="12" s="1"/>
  <c r="P35" i="12" s="1"/>
  <c r="D20" i="9" a="1"/>
  <c r="D20" i="9" s="1"/>
  <c r="E20" i="9" a="1"/>
  <c r="E20" i="9" s="1"/>
  <c r="F20" i="9" a="1"/>
  <c r="F20" i="9" s="1"/>
  <c r="G20" i="9" a="1"/>
  <c r="G20" i="9" s="1"/>
  <c r="Q47" i="9" l="1"/>
  <c r="N34" i="9"/>
  <c r="P34" i="9" s="1"/>
  <c r="Q38" i="9"/>
  <c r="Q56" i="9"/>
  <c r="N44" i="9"/>
  <c r="P44" i="9" s="1"/>
  <c r="C63" i="9"/>
  <c r="B48" i="12" s="1"/>
  <c r="C40" i="9"/>
  <c r="B25" i="12" s="1"/>
  <c r="C39" i="9"/>
  <c r="B24" i="12" s="1"/>
  <c r="C62" i="9"/>
  <c r="B47" i="12" s="1"/>
  <c r="C59" i="9"/>
  <c r="B44" i="12" s="1"/>
  <c r="C57" i="9"/>
  <c r="B42" i="12" s="1"/>
  <c r="C51" i="9"/>
  <c r="B36" i="12" s="1"/>
  <c r="C42" i="9"/>
  <c r="B27" i="12" s="1"/>
  <c r="C56" i="9"/>
  <c r="B41" i="12" s="1"/>
  <c r="C54" i="9"/>
  <c r="B39" i="12" s="1"/>
  <c r="C41" i="9"/>
  <c r="B26" i="12" s="1"/>
  <c r="C60" i="9"/>
  <c r="B45" i="12" s="1"/>
  <c r="C38" i="9"/>
  <c r="B23" i="12" s="1"/>
  <c r="C37" i="9"/>
  <c r="B22" i="12" s="1"/>
  <c r="C35" i="9"/>
  <c r="B20" i="12" s="1"/>
  <c r="C32" i="9"/>
  <c r="B17" i="12" s="1"/>
  <c r="C30" i="9"/>
  <c r="B15" i="12" s="1"/>
  <c r="C64" i="9"/>
  <c r="B49" i="12" s="1"/>
  <c r="C53" i="9"/>
  <c r="B38" i="12" s="1"/>
  <c r="C31" i="9"/>
  <c r="B16" i="12" s="1"/>
  <c r="C50" i="9"/>
  <c r="B35" i="12" s="1"/>
  <c r="C28" i="9"/>
  <c r="B13" i="12" s="1"/>
  <c r="C58" i="9"/>
  <c r="B43" i="12" s="1"/>
  <c r="C36" i="9"/>
  <c r="B21" i="12" s="1"/>
  <c r="C49" i="9"/>
  <c r="B34" i="12" s="1"/>
  <c r="C27" i="9"/>
  <c r="B12" i="12" s="1"/>
  <c r="C48" i="9"/>
  <c r="B33" i="12" s="1"/>
  <c r="C26" i="9"/>
  <c r="B11" i="12" s="1"/>
  <c r="C55" i="9"/>
  <c r="B40" i="12" s="1"/>
  <c r="C29" i="9"/>
  <c r="B14" i="12" s="1"/>
  <c r="C47" i="9"/>
  <c r="B32" i="12" s="1"/>
  <c r="C25" i="9"/>
  <c r="B10" i="12" s="1"/>
  <c r="C61" i="9"/>
  <c r="B46" i="12" s="1"/>
  <c r="C46" i="9"/>
  <c r="B31" i="12" s="1"/>
  <c r="C24" i="9"/>
  <c r="B9" i="12" s="1"/>
  <c r="C45" i="9"/>
  <c r="B30" i="12" s="1"/>
  <c r="C23" i="9"/>
  <c r="B8" i="12" s="1"/>
  <c r="C34" i="9"/>
  <c r="B19" i="12" s="1"/>
  <c r="C52" i="9"/>
  <c r="B37" i="12" s="1"/>
  <c r="C44" i="9"/>
  <c r="B29" i="12" s="1"/>
  <c r="C22" i="9"/>
  <c r="C33" i="9"/>
  <c r="B18" i="12" s="1"/>
  <c r="C43" i="9"/>
  <c r="B28" i="12" s="1"/>
  <c r="C21" i="9"/>
  <c r="B6" i="12" s="1"/>
  <c r="R22" i="12"/>
  <c r="S22" i="12" s="1"/>
  <c r="U22" i="12" s="1"/>
  <c r="V22" i="12" s="1"/>
  <c r="Q46" i="9"/>
  <c r="J27" i="15"/>
  <c r="J31" i="15"/>
  <c r="J22" i="15"/>
  <c r="J51" i="15"/>
  <c r="J49" i="15"/>
  <c r="J54" i="15"/>
  <c r="J56" i="15"/>
  <c r="J52" i="15"/>
  <c r="J53" i="15"/>
  <c r="J41" i="15"/>
  <c r="J60" i="15"/>
  <c r="J40" i="15"/>
  <c r="J63" i="15"/>
  <c r="J42" i="15"/>
  <c r="J57" i="15"/>
  <c r="J39" i="15"/>
  <c r="S51" i="12"/>
  <c r="N35" i="9"/>
  <c r="P35" i="9" s="1"/>
  <c r="Q35" i="9" s="1"/>
  <c r="R36" i="12"/>
  <c r="Q24" i="9"/>
  <c r="R35" i="12"/>
  <c r="R15" i="12"/>
  <c r="S15" i="12" s="1"/>
  <c r="U15" i="12" s="1"/>
  <c r="V15" i="12" s="1"/>
  <c r="R33" i="12"/>
  <c r="Q33" i="9"/>
  <c r="N40" i="9"/>
  <c r="P40" i="9" s="1"/>
  <c r="Q40" i="9" s="1"/>
  <c r="R48" i="12"/>
  <c r="S48" i="12" s="1"/>
  <c r="U48" i="12" s="1"/>
  <c r="V48" i="12" s="1"/>
  <c r="R31" i="12"/>
  <c r="R12" i="12"/>
  <c r="S12" i="12" s="1"/>
  <c r="U12" i="12" s="1"/>
  <c r="V12" i="12" s="1"/>
  <c r="R45" i="12"/>
  <c r="S45" i="12" s="1"/>
  <c r="U45" i="12" s="1"/>
  <c r="V45" i="12" s="1"/>
  <c r="Q36" i="9"/>
  <c r="N43" i="9"/>
  <c r="P43" i="9" s="1"/>
  <c r="Q43" i="9" s="1"/>
  <c r="R26" i="12"/>
  <c r="S26" i="12" s="1"/>
  <c r="U26" i="12" s="1"/>
  <c r="V26" i="12" s="1"/>
  <c r="R16" i="12"/>
  <c r="S16" i="12" s="1"/>
  <c r="U16" i="12" s="1"/>
  <c r="V16" i="12" s="1"/>
  <c r="R47" i="12"/>
  <c r="S47" i="12" s="1"/>
  <c r="U47" i="12" s="1"/>
  <c r="V47" i="12" s="1"/>
  <c r="Q55" i="9"/>
  <c r="R38" i="12"/>
  <c r="S38" i="12" s="1"/>
  <c r="U38" i="12" s="1"/>
  <c r="V38" i="12" s="1"/>
  <c r="R24" i="12"/>
  <c r="S24" i="12" s="1"/>
  <c r="U24" i="12" s="1"/>
  <c r="V24" i="12" s="1"/>
  <c r="R37" i="12"/>
  <c r="S37" i="12" s="1"/>
  <c r="U37" i="12" s="1"/>
  <c r="V37" i="12" s="1"/>
  <c r="R13" i="12"/>
  <c r="S13" i="12" s="1"/>
  <c r="U13" i="12" s="1"/>
  <c r="V13" i="12" s="1"/>
  <c r="R46" i="12"/>
  <c r="S46" i="12" s="1"/>
  <c r="U46" i="12" s="1"/>
  <c r="V46" i="12" s="1"/>
  <c r="R34" i="12"/>
  <c r="R49" i="12"/>
  <c r="S49" i="12" s="1"/>
  <c r="U49" i="12" s="1"/>
  <c r="V49" i="12" s="1"/>
  <c r="R44" i="12"/>
  <c r="S44" i="12" s="1"/>
  <c r="U44" i="12" s="1"/>
  <c r="V44" i="12" s="1"/>
  <c r="R21" i="12"/>
  <c r="S21" i="12" s="1"/>
  <c r="U21" i="12" s="1"/>
  <c r="V21" i="12" s="1"/>
  <c r="R42" i="12"/>
  <c r="S42" i="12" s="1"/>
  <c r="U42" i="12" s="1"/>
  <c r="V42" i="12" s="1"/>
  <c r="R9" i="12"/>
  <c r="S9" i="12" s="1"/>
  <c r="U9" i="12" s="1"/>
  <c r="V9" i="12" s="1"/>
  <c r="R43" i="12"/>
  <c r="S43" i="12" s="1"/>
  <c r="U43" i="12" s="1"/>
  <c r="V43" i="12" s="1"/>
  <c r="R41" i="12"/>
  <c r="S41" i="12" s="1"/>
  <c r="U41" i="12" s="1"/>
  <c r="V41" i="12" s="1"/>
  <c r="R30" i="12"/>
  <c r="S30" i="12" s="1"/>
  <c r="U30" i="12" s="1"/>
  <c r="V30" i="12" s="1"/>
  <c r="R8" i="12"/>
  <c r="S8" i="12" s="1"/>
  <c r="U8" i="12" s="1"/>
  <c r="V8" i="12" s="1"/>
  <c r="R10" i="12"/>
  <c r="S10" i="12" s="1"/>
  <c r="U10" i="12" s="1"/>
  <c r="V10" i="12" s="1"/>
  <c r="R14" i="12"/>
  <c r="S14" i="12" s="1"/>
  <c r="U14" i="12" s="1"/>
  <c r="V14" i="12" s="1"/>
  <c r="R32" i="12"/>
  <c r="R40" i="12"/>
  <c r="S40" i="12" s="1"/>
  <c r="U40" i="12" s="1"/>
  <c r="V40" i="12" s="1"/>
  <c r="R18" i="12"/>
  <c r="S18" i="12" s="1"/>
  <c r="U18" i="12" s="1"/>
  <c r="V18" i="12" s="1"/>
  <c r="R7" i="12"/>
  <c r="S7" i="12" s="1"/>
  <c r="U7" i="12" s="1"/>
  <c r="V7" i="12" s="1"/>
  <c r="R23" i="12"/>
  <c r="S23" i="12" s="1"/>
  <c r="U23" i="12" s="1"/>
  <c r="V23" i="12" s="1"/>
  <c r="R11" i="12"/>
  <c r="S11" i="12" s="1"/>
  <c r="U11" i="12" s="1"/>
  <c r="V11" i="12" s="1"/>
  <c r="R39" i="12"/>
  <c r="S39" i="12" s="1"/>
  <c r="U39" i="12" s="1"/>
  <c r="V39" i="12" s="1"/>
  <c r="Q21" i="9"/>
  <c r="R6" i="12"/>
  <c r="S6" i="12" s="1"/>
  <c r="U6" i="12" s="1"/>
  <c r="V6" i="12" s="1"/>
  <c r="S25" i="12"/>
  <c r="U25" i="12" s="1"/>
  <c r="V25" i="12" s="1"/>
  <c r="S27" i="12"/>
  <c r="U27" i="12" s="1"/>
  <c r="V27" i="12" s="1"/>
  <c r="S36" i="12"/>
  <c r="U36" i="12" s="1"/>
  <c r="V36" i="12" s="1"/>
  <c r="Q34" i="9"/>
  <c r="Q48" i="9"/>
  <c r="Q41" i="9"/>
  <c r="Q27" i="9"/>
  <c r="Q37" i="9"/>
  <c r="Q39" i="9"/>
  <c r="Q25" i="9"/>
  <c r="Q44" i="9"/>
  <c r="Q42" i="9"/>
  <c r="Q49" i="9"/>
  <c r="Q51" i="9"/>
  <c r="Q53" i="9"/>
  <c r="Q57" i="9"/>
  <c r="Q31" i="9"/>
  <c r="Q59" i="9"/>
  <c r="Q52" i="9"/>
  <c r="Q26" i="9"/>
  <c r="Q23" i="9"/>
  <c r="Q54" i="9"/>
  <c r="Q22" i="9"/>
  <c r="Q64" i="9"/>
  <c r="Q62" i="9"/>
  <c r="Q58" i="9"/>
  <c r="Q29" i="9"/>
  <c r="Q63" i="9"/>
  <c r="Q30" i="9"/>
  <c r="S20" i="12"/>
  <c r="U20" i="12" s="1"/>
  <c r="V20" i="12" s="1"/>
  <c r="Q61" i="9"/>
  <c r="Q50" i="9"/>
  <c r="Q28" i="9"/>
  <c r="Q60" i="9"/>
  <c r="S17" i="12"/>
  <c r="U17" i="12" s="1"/>
  <c r="V17" i="12" s="1"/>
  <c r="S28" i="12"/>
  <c r="U28" i="12" s="1"/>
  <c r="V28" i="12" s="1"/>
  <c r="S19" i="12"/>
  <c r="U19" i="12" s="1"/>
  <c r="V19" i="12" s="1"/>
  <c r="S29" i="12"/>
  <c r="U29" i="12" s="1"/>
  <c r="V29" i="12" s="1"/>
  <c r="O65" i="9"/>
  <c r="K65" i="9"/>
  <c r="I65" i="9"/>
  <c r="F50" i="12" s="1"/>
  <c r="J65" i="9"/>
  <c r="H65" i="9"/>
  <c r="E50" i="12" s="1"/>
  <c r="E5" i="12"/>
  <c r="D51" i="12" l="1"/>
  <c r="B51" i="12"/>
  <c r="G50" i="12"/>
  <c r="T65" i="9"/>
  <c r="R65" i="9"/>
  <c r="T50" i="12"/>
  <c r="N65" i="9"/>
  <c r="P65" i="9" s="1"/>
  <c r="R50" i="12"/>
  <c r="S50" i="12" s="1"/>
  <c r="U50" i="12" s="1"/>
  <c r="V50" i="12" s="1"/>
  <c r="S33" i="12"/>
  <c r="U33" i="12" s="1"/>
  <c r="V33" i="12" s="1"/>
  <c r="S35" i="12"/>
  <c r="U35" i="12" s="1"/>
  <c r="V35" i="12" s="1"/>
  <c r="S32" i="12"/>
  <c r="U32" i="12" s="1"/>
  <c r="V32" i="12" s="1"/>
  <c r="S34" i="12"/>
  <c r="U34" i="12" s="1"/>
  <c r="V34" i="12" s="1"/>
  <c r="S31" i="12"/>
  <c r="U31" i="12" s="1"/>
  <c r="V31" i="12" s="1"/>
  <c r="F51" i="12"/>
  <c r="Q65" i="9" l="1"/>
  <c r="G51" i="12"/>
  <c r="E51" i="12"/>
  <c r="U51" i="12"/>
  <c r="V51" i="12" s="1"/>
  <c r="O20" i="9"/>
  <c r="N20" i="9" s="1"/>
  <c r="P20" i="9" s="1"/>
  <c r="P66" i="9" s="1"/>
  <c r="B5" i="12"/>
  <c r="F5" i="12"/>
  <c r="G5" i="12" l="1"/>
  <c r="R20" i="9"/>
  <c r="R66" i="9" l="1"/>
  <c r="K5" i="12" l="1"/>
  <c r="N5" i="12" s="1"/>
  <c r="P5" i="12" s="1"/>
  <c r="D5" i="12" l="1"/>
  <c r="T5" i="12" l="1"/>
  <c r="Q5" i="12"/>
  <c r="R5" i="12" l="1"/>
  <c r="S5" i="12" s="1"/>
  <c r="U5" i="12" s="1"/>
  <c r="V5" i="12" s="1"/>
  <c r="Q20" i="9" l="1"/>
  <c r="Q66" i="9" s="1"/>
  <c r="B7" i="12"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<sst xmlns="http://schemas.openxmlformats.org/spreadsheetml/2006/main" count="577" uniqueCount="240">
  <si>
    <t>Category 2 Planning Guide (Equipment and Management/Maintenance of Equipment)</t>
  </si>
  <si>
    <r>
      <rPr>
        <b/>
        <sz val="11"/>
        <color rgb="FF000000"/>
        <rFont val="Calibri"/>
        <family val="2"/>
        <scheme val="minor"/>
      </rPr>
      <t>2</t>
    </r>
    <r>
      <rPr>
        <sz val="11"/>
        <color rgb="FF000000"/>
        <rFont val="Calibri"/>
        <family val="2"/>
        <scheme val="minor"/>
      </rPr>
      <t>. Equipment can be purchased and installed as early as 90 days prior to the fund year and as late as 90 days after the last day of the funding year for which they were committed. Therefore, you should include items for projects you plan to receive and install from April 1, 2026 through September 30, 2027.</t>
    </r>
  </si>
  <si>
    <r>
      <rPr>
        <b/>
        <sz val="11"/>
        <color rgb="FF000000"/>
        <rFont val="Calibri"/>
        <family val="2"/>
        <scheme val="minor"/>
      </rPr>
      <t>4.</t>
    </r>
    <r>
      <rPr>
        <sz val="11"/>
        <color rgb="FF000000"/>
        <rFont val="Calibri"/>
        <family val="2"/>
        <scheme val="minor"/>
      </rPr>
      <t xml:space="preserve"> If the cost of your requested equipment or services exceeds your entity’s eligible budget, the amount applied for must be reduced to align with the budget in order to receive a funding commitment.</t>
    </r>
  </si>
  <si>
    <r>
      <rPr>
        <b/>
        <sz val="11"/>
        <color rgb="FF000000"/>
        <rFont val="Calibri"/>
        <family val="2"/>
        <scheme val="minor"/>
      </rPr>
      <t>5</t>
    </r>
    <r>
      <rPr>
        <sz val="11"/>
        <color rgb="FF000000"/>
        <rFont val="Calibri"/>
        <family val="2"/>
        <scheme val="minor"/>
      </rPr>
      <t>. Please note: Category 2 funding requests which increase the average application size/funding commitment amount may result in higher E-Rate Central consulting fees.</t>
    </r>
  </si>
  <si>
    <t>Category 2 Eligible Equipment</t>
  </si>
  <si>
    <t>Equipment List Completion Guide</t>
  </si>
  <si>
    <t>Please follow the steps below to request equipment and services for your Category 2 Equipment List. "Type of Product", "Quantity" and "Is Installation required?" fields are required.</t>
  </si>
  <si>
    <t>If you are requesting a specific make or model, please complete the corresponding fields. Keep in mind that all proposals offering functionally equivalent solutions must be accepted and fairly evaluated, in accordance with E-Rate guidelines.</t>
  </si>
  <si>
    <t xml:space="preserve">Dropdown Fields Explained
</t>
  </si>
  <si>
    <t>Is Installation Required?</t>
  </si>
  <si>
    <t>- Select “Yes” if installation is needed.</t>
  </si>
  <si>
    <t>- Select “No” if installation is not required.</t>
  </si>
  <si>
    <t>- Select the manufacturer from the dropdown list.</t>
  </si>
  <si>
    <t>Quantity</t>
  </si>
  <si>
    <t>-Please list the Quantity needed or a best estimate.</t>
  </si>
  <si>
    <t>-For cabling requests, enter the estimated footage in the Quantity field and the number of connections or drops in the Comments field. For larger projects, please also submit a separate scope of work document detailing the cabling requirements.</t>
  </si>
  <si>
    <t>Is Installation required?</t>
  </si>
  <si>
    <t>Comments</t>
  </si>
  <si>
    <t>BEN:</t>
  </si>
  <si>
    <t>Form 470#:</t>
  </si>
  <si>
    <t>Service Provider:</t>
  </si>
  <si>
    <t>SPIN:</t>
  </si>
  <si>
    <t>Contact Name:</t>
  </si>
  <si>
    <t>Contact E-mail:</t>
  </si>
  <si>
    <t>Contact Phone:</t>
  </si>
  <si>
    <t>Pricing Sheet Response Instructions</t>
  </si>
  <si>
    <t>E-Rate Product Eligibility %</t>
  </si>
  <si>
    <t>Make</t>
  </si>
  <si>
    <t>Unit Cost</t>
  </si>
  <si>
    <t>Lease</t>
  </si>
  <si>
    <t>Monthly Recurring Unit Costs</t>
  </si>
  <si>
    <t>Monthly Recurring Unit Ineligible Costs</t>
  </si>
  <si>
    <t>Estimated Monthly Recurring Unit Eligible Costs</t>
  </si>
  <si>
    <t>Monthly Quantity</t>
  </si>
  <si>
    <t>Units</t>
  </si>
  <si>
    <t>Estimated Total Monthly Eligible Recurring Costs</t>
  </si>
  <si>
    <t>Estimated Months of Service</t>
  </si>
  <si>
    <t>Estimated Total Eligible Recurring Costs</t>
  </si>
  <si>
    <t>One-time Unit Costs</t>
  </si>
  <si>
    <t>One-time Unit Ineligible Costs</t>
  </si>
  <si>
    <t>Estimated One-time Unit Eligible Costs</t>
  </si>
  <si>
    <t>One-time Quantity</t>
  </si>
  <si>
    <t>Estimated Total Eligible One-time Costs</t>
  </si>
  <si>
    <t>Estimated Pre-Discount Extended Eligible Line Item Costs</t>
  </si>
  <si>
    <t>Do any of these conditions apply?</t>
  </si>
  <si>
    <t>Each</t>
  </si>
  <si>
    <t>Cabling/Connectors</t>
  </si>
  <si>
    <t>Yes</t>
  </si>
  <si>
    <t>Access Point</t>
  </si>
  <si>
    <t>3Com</t>
  </si>
  <si>
    <t>Caching</t>
  </si>
  <si>
    <t>No</t>
  </si>
  <si>
    <t>Antenna</t>
  </si>
  <si>
    <t>3M</t>
  </si>
  <si>
    <t>Data Distribution</t>
  </si>
  <si>
    <t>Cabling</t>
  </si>
  <si>
    <t>Adtran</t>
  </si>
  <si>
    <t>Data Protection</t>
  </si>
  <si>
    <t>Caching Equipment</t>
  </si>
  <si>
    <t>Aerohive Networks</t>
  </si>
  <si>
    <t>License</t>
  </si>
  <si>
    <t>Caching Service</t>
  </si>
  <si>
    <t>Airtight Networks</t>
  </si>
  <si>
    <t>Miscellaneous</t>
  </si>
  <si>
    <t>Connectors</t>
  </si>
  <si>
    <t>Alcatel-Lucent</t>
  </si>
  <si>
    <t>Module</t>
  </si>
  <si>
    <t>Allied Telesis</t>
  </si>
  <si>
    <t>Racks</t>
  </si>
  <si>
    <t>Firewall Services &amp; Components</t>
  </si>
  <si>
    <t>American Power Conversion</t>
  </si>
  <si>
    <t>Software</t>
  </si>
  <si>
    <t>Installation, Activation, &amp; Initial Configuration</t>
  </si>
  <si>
    <t>AMS.NET</t>
  </si>
  <si>
    <t>Transceiver</t>
  </si>
  <si>
    <t>LAN Controller</t>
  </si>
  <si>
    <t>Apple</t>
  </si>
  <si>
    <t>Wireless Data Distribution</t>
  </si>
  <si>
    <t>ApplianSys</t>
  </si>
  <si>
    <t>Aruba</t>
  </si>
  <si>
    <t>Operating System Software of Eligible Equipment</t>
  </si>
  <si>
    <t>Asante Technologies</t>
  </si>
  <si>
    <t>Racks &amp; Cabinets</t>
  </si>
  <si>
    <t>Asus</t>
  </si>
  <si>
    <t>Avaya</t>
  </si>
  <si>
    <t>Switch</t>
  </si>
  <si>
    <t>Barracuda</t>
  </si>
  <si>
    <t>Training</t>
  </si>
  <si>
    <t>Belden</t>
  </si>
  <si>
    <t>Belkin</t>
  </si>
  <si>
    <t>Berk-Tek</t>
  </si>
  <si>
    <t>Wireless Controller</t>
  </si>
  <si>
    <t>Black Box</t>
  </si>
  <si>
    <t>Basic Maintenance of Internal Connections</t>
  </si>
  <si>
    <t>Brocade</t>
  </si>
  <si>
    <t>Cambium</t>
  </si>
  <si>
    <t>Checkpoint</t>
  </si>
  <si>
    <t>Cisco Systems</t>
  </si>
  <si>
    <t>CommScope</t>
  </si>
  <si>
    <t>Compaq</t>
  </si>
  <si>
    <t>Corning</t>
  </si>
  <si>
    <t>CradlePoint</t>
  </si>
  <si>
    <t>Dell</t>
  </si>
  <si>
    <t>D-Link</t>
  </si>
  <si>
    <t>Eaton</t>
  </si>
  <si>
    <t>Enterasys</t>
  </si>
  <si>
    <t>Extreme Networks</t>
  </si>
  <si>
    <t>Fortinet</t>
  </si>
  <si>
    <t>Foundry Networks</t>
  </si>
  <si>
    <t>Great Lakes</t>
  </si>
  <si>
    <t>Hewlett Packard</t>
  </si>
  <si>
    <t>Hubbell</t>
  </si>
  <si>
    <t>IBM</t>
  </si>
  <si>
    <t>ICC</t>
  </si>
  <si>
    <t>Intel</t>
  </si>
  <si>
    <t>Juniper Networks</t>
  </si>
  <si>
    <t>K12USA</t>
  </si>
  <si>
    <t>KEMP Technologies</t>
  </si>
  <si>
    <t>Legrand</t>
  </si>
  <si>
    <t>Leviton</t>
  </si>
  <si>
    <t>Liebert</t>
  </si>
  <si>
    <t>Linksys</t>
  </si>
  <si>
    <t>Meraki</t>
  </si>
  <si>
    <t>Meru</t>
  </si>
  <si>
    <t>Minuteman</t>
  </si>
  <si>
    <t>Mohawk</t>
  </si>
  <si>
    <t>NEC</t>
  </si>
  <si>
    <t>Netgear</t>
  </si>
  <si>
    <t>Orion Power Systems</t>
  </si>
  <si>
    <t>Ortronics</t>
  </si>
  <si>
    <t>Palo Alto Networks</t>
  </si>
  <si>
    <t>Panduit</t>
  </si>
  <si>
    <t>Pomeroy</t>
  </si>
  <si>
    <t>Proline</t>
  </si>
  <si>
    <t>Proxim</t>
  </si>
  <si>
    <t>Quicktron</t>
  </si>
  <si>
    <t>Ruckus Wireless</t>
  </si>
  <si>
    <t>Samsung</t>
  </si>
  <si>
    <t>Seagate</t>
  </si>
  <si>
    <t>SMC Networks</t>
  </si>
  <si>
    <t>SonicWALL</t>
  </si>
  <si>
    <t>Sophos</t>
  </si>
  <si>
    <t>STI</t>
  </si>
  <si>
    <t>Sun Microsystems</t>
  </si>
  <si>
    <t>Superior Essex</t>
  </si>
  <si>
    <t>Tripplite</t>
  </si>
  <si>
    <t>Ubiquiti</t>
  </si>
  <si>
    <t>Uniprise</t>
  </si>
  <si>
    <t>Watch Guard Technologies</t>
  </si>
  <si>
    <t>Waters Network Systems</t>
  </si>
  <si>
    <t>Western Digital</t>
  </si>
  <si>
    <t>Xirrus</t>
  </si>
  <si>
    <t>ZyXEL</t>
  </si>
  <si>
    <t>Other</t>
  </si>
  <si>
    <t>Fees, Taxes, etc</t>
  </si>
  <si>
    <t>Router</t>
  </si>
  <si>
    <t>UPS/Battery Backup</t>
  </si>
  <si>
    <r>
      <rPr>
        <b/>
        <u/>
        <sz val="12"/>
        <rFont val="Calibri"/>
        <family val="2"/>
        <scheme val="minor"/>
      </rPr>
      <t>2. Wireless Access Points</t>
    </r>
    <r>
      <rPr>
        <sz val="11"/>
        <rFont val="Calibri"/>
        <family val="2"/>
        <scheme val="minor"/>
      </rPr>
      <t xml:space="preserve">
Related items may include applicance, licenses, mounting hardware, external antennas for outdoor and/or special use, extended support. If new cabling required, be sure to include patch/jumper cables.</t>
    </r>
  </si>
  <si>
    <r>
      <rPr>
        <b/>
        <u/>
        <sz val="12"/>
        <rFont val="Calibri"/>
        <family val="2"/>
        <scheme val="minor"/>
      </rPr>
      <t>3. Wireless Controllers</t>
    </r>
    <r>
      <rPr>
        <u/>
        <sz val="11"/>
        <rFont val="Calibri"/>
        <family val="2"/>
        <scheme val="minor"/>
      </rPr>
      <t xml:space="preserve">
</t>
    </r>
    <r>
      <rPr>
        <sz val="11"/>
        <rFont val="Calibri"/>
        <family val="2"/>
        <scheme val="minor"/>
      </rPr>
      <t>Related items may include appliance or software, licenses, and extended support.</t>
    </r>
  </si>
  <si>
    <r>
      <rPr>
        <b/>
        <u/>
        <sz val="12"/>
        <rFont val="Calibri"/>
        <family val="2"/>
        <scheme val="minor"/>
      </rPr>
      <t>4. Routers</t>
    </r>
    <r>
      <rPr>
        <sz val="11"/>
        <rFont val="Calibri"/>
        <family val="2"/>
        <scheme val="minor"/>
      </rPr>
      <t xml:space="preserve">
Related items may include appliance, licenses, extended support, power supplies, fans, SFP/GBICs, patch/jumper cables, and management modules (the last is generally ineligible).</t>
    </r>
  </si>
  <si>
    <r>
      <rPr>
        <b/>
        <u/>
        <sz val="12"/>
        <rFont val="Calibri"/>
        <family val="2"/>
        <scheme val="minor"/>
      </rPr>
      <t>5. Switches</t>
    </r>
    <r>
      <rPr>
        <sz val="11"/>
        <rFont val="Calibri"/>
        <family val="2"/>
        <scheme val="minor"/>
      </rPr>
      <t xml:space="preserve">
Related items may include appliance, licenses, extended support, power supplies, fans, SFP/GBICs, patch/jumper cables, chassis, stacking cables (if no chassis) and management modules (generally ineligible).</t>
    </r>
  </si>
  <si>
    <r>
      <rPr>
        <b/>
        <u/>
        <sz val="12"/>
        <rFont val="Calibri"/>
        <family val="2"/>
        <scheme val="minor"/>
      </rPr>
      <t>6. Firewalls</t>
    </r>
    <r>
      <rPr>
        <sz val="11"/>
        <rFont val="Calibri"/>
        <family val="2"/>
        <scheme val="minor"/>
      </rPr>
      <t xml:space="preserve">
Related items may include appliance, licenses, extended support, power supplies, fans, SFP/GBICs, SFPs/GBICs, patch/jumper cables, and management modules (generally ineligible).</t>
    </r>
  </si>
  <si>
    <r>
      <rPr>
        <b/>
        <u/>
        <sz val="12"/>
        <rFont val="Calibri"/>
        <family val="2"/>
        <scheme val="minor"/>
      </rPr>
      <t>7. Uninterruptable Power Supply/Battery Backup</t>
    </r>
    <r>
      <rPr>
        <sz val="14"/>
        <rFont val="Calibri"/>
        <family val="2"/>
        <scheme val="minor"/>
      </rPr>
      <t xml:space="preserve">
</t>
    </r>
    <r>
      <rPr>
        <sz val="11"/>
        <rFont val="Calibri"/>
        <family val="2"/>
        <scheme val="minor"/>
      </rPr>
      <t>Related items may include appliance and may include extended support. Related licenses and PDUs are generally ineligible. NIC/management cards are typically ineligible, but could be approved if necessary for the UPS for function correctly. If purchasing to support existing equipment, please provide make/model of equipment it will support.</t>
    </r>
  </si>
  <si>
    <r>
      <rPr>
        <b/>
        <u/>
        <sz val="12"/>
        <color rgb="FF000000"/>
        <rFont val="Calibri"/>
        <family val="2"/>
        <scheme val="minor"/>
      </rPr>
      <t>8. Cabling</t>
    </r>
    <r>
      <rPr>
        <u/>
        <sz val="14"/>
        <color rgb="FF000000"/>
        <rFont val="Calibri"/>
        <family val="2"/>
        <scheme val="minor"/>
      </rPr>
      <t xml:space="preserve">
</t>
    </r>
    <r>
      <rPr>
        <sz val="11"/>
        <color rgb="FF000000"/>
        <rFont val="Calibri"/>
        <family val="2"/>
        <scheme val="minor"/>
      </rPr>
      <t>Related items may include Fiber Cabling (MM or SM), Copper Cabling (Cat6, Cat6a, Cat8, etc.), patch panels, patch cables, racks/cabinets, cable management, jacks/plates.</t>
    </r>
  </si>
  <si>
    <r>
      <rPr>
        <b/>
        <u/>
        <sz val="12"/>
        <rFont val="Calibri"/>
        <family val="2"/>
        <scheme val="minor"/>
      </rPr>
      <t>9. Caching</t>
    </r>
    <r>
      <rPr>
        <sz val="11"/>
        <rFont val="Calibri"/>
        <family val="2"/>
        <scheme val="minor"/>
      </rPr>
      <t xml:space="preserve">
Related items may include appliance, licenses, extended support, power supplies, fans, SFP/GBICs, patch/jumper cables, and management modules (the last is generally ineligible).</t>
    </r>
  </si>
  <si>
    <r>
      <rPr>
        <b/>
        <u/>
        <sz val="12"/>
        <rFont val="Calibri"/>
        <family val="2"/>
        <scheme val="minor"/>
      </rPr>
      <t>10. Managed Internal Broadband Services and/or Basic Maintenance of Internal Connections</t>
    </r>
    <r>
      <rPr>
        <u/>
        <sz val="11"/>
        <rFont val="Calibri"/>
        <family val="2"/>
        <scheme val="minor"/>
      </rPr>
      <t xml:space="preserve">
</t>
    </r>
    <r>
      <rPr>
        <sz val="11"/>
        <rFont val="Calibri"/>
        <family val="2"/>
        <scheme val="minor"/>
      </rPr>
      <t>Includes management or maintanence of installed hardware (provide hardware models requiring service) or extended support subscriptions.</t>
    </r>
  </si>
  <si>
    <r>
      <rPr>
        <b/>
        <u/>
        <sz val="12"/>
        <rFont val="Calibri"/>
        <family val="2"/>
        <scheme val="minor"/>
      </rPr>
      <t>1. Licenses/Software/Subscriptions for Existing Hardware</t>
    </r>
    <r>
      <rPr>
        <sz val="11"/>
        <rFont val="Calibri"/>
        <family val="2"/>
        <scheme val="minor"/>
      </rPr>
      <t xml:space="preserve">
Related items may include Right to Use licenses or extended support/warranty subscriptions which are considered BMIC.</t>
    </r>
  </si>
  <si>
    <t>Other Make
(If Manufacturer Name Not Available in "Make" Options)</t>
  </si>
  <si>
    <t>- If your preferred make is not listed, choose “Other” and enter the make manually in the "Other Make" column.</t>
  </si>
  <si>
    <t>Make
(or equivalent)</t>
  </si>
  <si>
    <t>Model #/SKU
(or equivalent)</t>
  </si>
  <si>
    <t>Other Make</t>
  </si>
  <si>
    <t>Model #/SKU</t>
  </si>
  <si>
    <t>Total Extended Cost</t>
  </si>
  <si>
    <t>E-Rate Ineligible Unit Cost</t>
  </si>
  <si>
    <t>Total Extended
E-Rate Ineligible Cost</t>
  </si>
  <si>
    <t>Total Extended
E-Rate Eligible Cost</t>
  </si>
  <si>
    <r>
      <rPr>
        <b/>
        <sz val="10"/>
        <rFont val="Calibri"/>
        <family val="2"/>
        <scheme val="minor"/>
      </rPr>
      <t>1)</t>
    </r>
    <r>
      <rPr>
        <sz val="10"/>
        <rFont val="Calibri"/>
        <family val="2"/>
        <scheme val="minor"/>
      </rPr>
      <t xml:space="preserve"> Please complete the yellow cells with your proposed solution. The blue columns are autopopulated and should not be edited.</t>
    </r>
  </si>
  <si>
    <r>
      <rPr>
        <b/>
        <sz val="10"/>
        <rFont val="Calibri"/>
        <family val="2"/>
        <scheme val="minor"/>
      </rPr>
      <t xml:space="preserve">3) </t>
    </r>
    <r>
      <rPr>
        <sz val="10"/>
        <rFont val="Calibri"/>
        <family val="2"/>
        <scheme val="minor"/>
      </rPr>
      <t>Specific models have been listed below to provide a better understanding of the specs the entity is interested in. As per E-Rate rules, ALL proposals that include solutions functionally equivalent to the makes/models listed below will be reviewed and considered. If you provide an equivalent solution, you must also provide documentation that demonstrates the solution listed on your response is functionally equivalent to what is requested.</t>
    </r>
  </si>
  <si>
    <r>
      <rPr>
        <b/>
        <sz val="10"/>
        <rFont val="Calibri"/>
        <family val="2"/>
        <scheme val="minor"/>
      </rPr>
      <t>4)</t>
    </r>
    <r>
      <rPr>
        <sz val="10"/>
        <rFont val="Calibri"/>
        <family val="2"/>
        <scheme val="minor"/>
      </rPr>
      <t xml:space="preserve"> Should there be a discrepancy between the fees listed in this Pricing Attachment and any other proposal response document, the costs offered in this document shall prevail.  </t>
    </r>
  </si>
  <si>
    <r>
      <rPr>
        <b/>
        <sz val="10"/>
        <rFont val="Calibri"/>
        <family val="2"/>
        <scheme val="minor"/>
      </rPr>
      <t xml:space="preserve">2) </t>
    </r>
    <r>
      <rPr>
        <sz val="10"/>
        <rFont val="Calibri"/>
        <family val="2"/>
        <scheme val="minor"/>
      </rPr>
      <t>If your solution does not include a specific line item, please enter "N/A" in the Proposed Solution "Model #/SKU" Column.</t>
    </r>
  </si>
  <si>
    <t>Is installation included in Price?</t>
  </si>
  <si>
    <t xml:space="preserve">Please read the following information before proceeding. It is important to note, this is strictly an internal document used to help organize your entity's upcoming Category 2 needs.  If you would like to submit your needs by location instead of by equipment category, or you already have this information in a different format, please feel free to return an alternative document; you are not required to use this sheet if not needed. </t>
  </si>
  <si>
    <r>
      <rPr>
        <b/>
        <sz val="11"/>
        <color rgb="FF000000"/>
        <rFont val="Calibri"/>
        <family val="2"/>
        <scheme val="minor"/>
      </rPr>
      <t>1.</t>
    </r>
    <r>
      <rPr>
        <sz val="11"/>
        <color rgb="FF000000"/>
        <rFont val="Calibri"/>
        <family val="2"/>
        <scheme val="minor"/>
      </rPr>
      <t xml:space="preserve"> Equipment installed in Non-Instructional Facilities (NIFs) is generally ineligible for E-Rate funding. However, if the equipment’s purpose or function is to support eligible school sites, it may qualify for discounts. Cost allocation is required to exclude any expenses associated with ineligible sites.</t>
    </r>
  </si>
  <si>
    <r>
      <rPr>
        <b/>
        <sz val="11"/>
        <color rgb="FF000000"/>
        <rFont val="Calibri"/>
        <family val="2"/>
        <scheme val="minor"/>
      </rPr>
      <t>3.</t>
    </r>
    <r>
      <rPr>
        <sz val="11"/>
        <color rgb="FF000000"/>
        <rFont val="Calibri"/>
        <family val="2"/>
        <scheme val="minor"/>
      </rPr>
      <t xml:space="preserve"> If you have specific Makes/Models in mind that meet your requirements, please provide that information. While E-Rate rules require applicants to consider all manufacturer Models that offer functionally equivalent solutions, it is important to provide bidding vendors with information that ensures they understand what you are looking for and ultimately meet the needs of your entity.</t>
    </r>
  </si>
  <si>
    <t>Model#/SKU</t>
  </si>
  <si>
    <t>-This field is optional, however, to receive bids that best meet your entity’s needs, we recommend listing a preferred SKU if available. If you do not have this information, please include detailed specifications in the Model #/SKU cell.</t>
  </si>
  <si>
    <t>Function Type</t>
  </si>
  <si>
    <t>Product Type</t>
  </si>
  <si>
    <t>Products</t>
  </si>
  <si>
    <t>Functions</t>
  </si>
  <si>
    <t>Product Function</t>
  </si>
  <si>
    <t>Enter the Make (If Other)</t>
  </si>
  <si>
    <t>Model</t>
  </si>
  <si>
    <t>Install</t>
  </si>
  <si>
    <t>E-Rate Eligible Unit Cost</t>
  </si>
  <si>
    <t>Makes</t>
  </si>
  <si>
    <t>Shipping</t>
  </si>
  <si>
    <t>Category 2 Equipment List to be Completed by E-Rate Applicant for Intended 2026-2027 Purchases</t>
  </si>
  <si>
    <t>Applicant:</t>
  </si>
  <si>
    <t>REQUESTED SOLUTION (OR EQUIVALENT)</t>
  </si>
  <si>
    <t>PROPOSED SOLUTION</t>
  </si>
  <si>
    <t>PROPOSAL COST CALCULATIONS</t>
  </si>
  <si>
    <t>VENDORS MUST ENTER THE MAKE/MODEL DETAILS OF OFFERED ITEMS IN THIS SECTION</t>
  </si>
  <si>
    <t>Copy and Paste values ("123") into bulk upload template</t>
  </si>
  <si>
    <t>Shipping Charges</t>
  </si>
  <si>
    <t>DO NOT DELETE THESE EMPTY ROWS</t>
  </si>
  <si>
    <t>BMIC</t>
  </si>
  <si>
    <t>MIBS</t>
  </si>
  <si>
    <t>Cabling_Connectors</t>
  </si>
  <si>
    <t>Data_Distribution</t>
  </si>
  <si>
    <t>Data_Protection</t>
  </si>
  <si>
    <t>Wireless_Data_Distribution</t>
  </si>
  <si>
    <t>Basic_Maintenance_of_Internal_Connections</t>
  </si>
  <si>
    <t>DO NOT DELETE</t>
  </si>
  <si>
    <t>Managed Internal Broadband Services</t>
  </si>
  <si>
    <t>Managed_Internal_Broadband_Services</t>
  </si>
  <si>
    <t>Unit Cost Restrict</t>
  </si>
  <si>
    <t>Vendors are requested to add logo here or, in addition to this Pricing Attachment, submit a separate quote the includes company logo.</t>
  </si>
  <si>
    <t>Function Type (will populate based on Product Type)</t>
  </si>
  <si>
    <t>- Choose from the dropdown list. These options match the Category 2 Eligible Equipment listed above which include all E-Rate Eligible Equipment and Services. If your equipment does not fall into these categories, it is likely ineligible. If you would like to include it to determine eligibility, please list the closest type and add notes in the Comments field.</t>
  </si>
  <si>
    <t>Enter Make if "Other" in Column H</t>
  </si>
  <si>
    <t>LIC-ENT-3YR</t>
  </si>
  <si>
    <t>LIC-MS225-48FP-3YR</t>
  </si>
  <si>
    <t>LIC-MS225-24P-3YR</t>
  </si>
  <si>
    <t>LIC-C9300-24E-3Y</t>
  </si>
  <si>
    <t>LIC-MX95-SEC-3Y</t>
  </si>
  <si>
    <t>LIC-MT-3Y</t>
  </si>
  <si>
    <t>LIC-SME-3YR</t>
  </si>
  <si>
    <t xml:space="preserve">C9400-DNA-A-3Y </t>
  </si>
  <si>
    <t>E3N-CW-E</t>
  </si>
  <si>
    <t>E3N-MR-E</t>
  </si>
  <si>
    <t>E3N-MS-200-L-E</t>
  </si>
  <si>
    <t xml:space="preserve">E3N-MS-200-M-E </t>
  </si>
  <si>
    <t>E3N-MS-300-M-E</t>
  </si>
  <si>
    <t>E3N-MX-L-E</t>
  </si>
  <si>
    <t>E3N-MT-E</t>
  </si>
  <si>
    <t>E3-N-SM</t>
  </si>
  <si>
    <t>Friendship Public Charter Schools</t>
  </si>
  <si>
    <t>PRICING ATTACHMENT - LICENSES/SOFTWARE/SUBSCRIPTIONS FOR EXISTING AND NEW HARDWARE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</si>
</sst>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40" x14ac:knownFonts="1">
    <font>
      <sz val="11"/>
      <color theme="1"/>
      <name val="Calibri"/>
      <family val="2"/>
      <scheme val="minor"/>
    </font>
    <font>
      <sz val="11"/>
      <color theme="1"/>
      <name val="Calibri"/>
      <family val="2"/>
      <scheme val="minor"/>
    </font>
    <font>
      <sz val="12"/>
      <color theme="1"/>
      <name val="Calibri"/>
      <family val="2"/>
      <scheme val="minor"/>
    </font>
    <font>
      <b/>
      <sz val="11"/>
      <color theme="1"/>
      <name val="Calibri"/>
      <family val="2"/>
      <scheme val="minor"/>
    </font>
    <font>
      <b/>
      <sz val="14"/>
      <color theme="1"/>
      <name val="Calibri"/>
      <family val="2"/>
      <scheme val="minor"/>
    </font>
    <font>
      <b/>
      <sz val="11"/>
      <color rgb="FF000000"/>
      <name val="Calibri"/>
      <family val="2"/>
    </font>
    <font>
      <b/>
      <sz val="16"/>
      <color theme="1"/>
      <name val="Calibri"/>
      <family val="2"/>
      <scheme val="minor"/>
    </font>
    <font>
      <b/>
      <u/>
      <sz val="11"/>
      <name val="Calibri"/>
      <family val="2"/>
      <scheme val="minor"/>
    </font>
    <font>
      <b/>
      <sz val="11"/>
      <name val="Calibri"/>
      <family val="2"/>
      <scheme val="minor"/>
    </font>
    <font>
      <sz val="11"/>
      <name val="Calibri"/>
      <family val="2"/>
      <scheme val="minor"/>
    </font>
    <font>
      <b/>
      <sz val="11"/>
      <color rgb="FFFF0000"/>
      <name val="Calibri"/>
      <family val="2"/>
      <scheme val="minor"/>
    </font>
    <font>
      <u/>
      <sz val="11"/>
      <color theme="10"/>
      <name val="Calibri"/>
      <family val="2"/>
      <scheme val="minor"/>
    </font>
    <font>
      <u/>
      <sz val="11"/>
      <color rgb="FF0070C0"/>
      <name val="Calibri"/>
      <family val="2"/>
      <scheme val="minor"/>
    </font>
    <font>
      <b/>
      <sz val="11"/>
      <color rgb="FF000000"/>
      <name val="Calibri"/>
      <family val="2"/>
      <scheme val="minor"/>
    </font>
    <font>
      <b/>
      <sz val="16"/>
      <color theme="0"/>
      <name val="Calibri"/>
      <family val="2"/>
      <scheme val="minor"/>
    </font>
    <font>
      <sz val="11"/>
      <color rgb="FF000000"/>
      <name val="Calibri"/>
      <family val="2"/>
      <scheme val="minor"/>
    </font>
    <font>
      <sz val="10"/>
      <name val="Arial"/>
      <family val="2"/>
    </font>
    <font>
      <b/>
      <u/>
      <sz val="11"/>
      <color rgb="FFFF0000"/>
      <name val="Calibri"/>
      <family val="2"/>
      <scheme val="minor"/>
    </font>
    <font>
      <sz val="11"/>
      <color theme="1"/>
      <name val="Calibri"/>
      <family val="2"/>
    </font>
    <font>
      <sz val="11"/>
      <color rgb="FFFF0000"/>
      <name val="Calibri"/>
      <family val="2"/>
      <scheme val="minor"/>
    </font>
    <font>
      <u/>
      <sz val="11"/>
      <name val="Calibri"/>
      <family val="2"/>
      <scheme val="minor"/>
    </font>
    <font>
      <sz val="14"/>
      <name val="Calibri"/>
      <family val="2"/>
      <scheme val="minor"/>
    </font>
    <font>
      <u/>
      <sz val="14"/>
      <color rgb="FF000000"/>
      <name val="Calibri"/>
      <family val="2"/>
      <scheme val="minor"/>
    </font>
    <font>
      <b/>
      <u/>
      <sz val="12"/>
      <name val="Calibri"/>
      <family val="2"/>
      <scheme val="minor"/>
    </font>
    <font>
      <b/>
      <u/>
      <sz val="12"/>
      <color rgb="FF000000"/>
      <name val="Calibri"/>
      <family val="2"/>
      <scheme val="minor"/>
    </font>
    <font>
      <b/>
      <sz val="11"/>
      <color theme="0"/>
      <name val="Calibri"/>
      <family val="2"/>
      <scheme val="minor"/>
    </font>
    <font>
      <b/>
      <sz val="12"/>
      <color theme="0"/>
      <name val="Calibri"/>
      <family val="2"/>
      <scheme val="minor"/>
    </font>
    <font>
      <b/>
      <i/>
      <sz val="15"/>
      <color theme="1"/>
      <name val="Calibri"/>
      <family val="2"/>
      <scheme val="minor"/>
    </font>
    <font>
      <b/>
      <i/>
      <sz val="20"/>
      <color theme="1"/>
      <name val="Calibri"/>
      <family val="2"/>
      <scheme val="minor"/>
    </font>
    <font>
      <sz val="10"/>
      <color theme="1"/>
      <name val="Calibri"/>
      <family val="2"/>
      <scheme val="minor"/>
    </font>
    <font>
      <sz val="10"/>
      <name val="Calibri"/>
      <family val="2"/>
      <scheme val="minor"/>
    </font>
    <font>
      <b/>
      <sz val="10"/>
      <name val="Calibri"/>
      <family val="2"/>
      <scheme val="minor"/>
    </font>
    <font>
      <b/>
      <u/>
      <sz val="11"/>
      <color rgb="FF000000"/>
      <name val="Calibri"/>
      <family val="2"/>
      <scheme val="minor"/>
    </font>
    <font>
      <b/>
      <u/>
      <sz val="11"/>
      <color theme="1"/>
      <name val="Calibri"/>
      <family val="2"/>
      <scheme val="minor"/>
    </font>
    <font>
      <b/>
      <sz val="14"/>
      <name val="Calibri"/>
      <family val="2"/>
      <scheme val="minor"/>
    </font>
    <font>
      <sz val="8"/>
      <name val="Calibri"/>
      <family val="2"/>
      <scheme val="minor"/>
    </font>
    <font>
      <b/>
      <sz val="20"/>
      <color theme="1"/>
      <name val="Calibri"/>
      <family val="2"/>
      <scheme val="minor"/>
    </font>
    <font>
      <b/>
      <sz val="16"/>
      <color rgb="FFFF0000"/>
      <name val="Calibri"/>
      <family val="2"/>
      <scheme val="minor"/>
    </font>
    <font>
      <sz val="10"/>
      <color rgb="FFFF0000"/>
      <name val="Calibri"/>
      <family val="2"/>
      <scheme val="minor"/>
    </font>
    <font>
      <sz val="11"/>
      <color rgb="FF000000"/>
      <name val="Calibri"/>
      <family val="2"/>
    </font>
  </fonts>
  <fills count="1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bgColor theme="4" tint="0.79998168889431442"/>
      </patternFill>
    </fill>
    <fill>
      <patternFill patternType="solid">
        <fgColor rgb="FFFFFF99"/>
        <bgColor indexed="64"/>
      </patternFill>
    </fill>
    <fill>
      <patternFill patternType="solid">
        <fgColor theme="3"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9" tint="0.39994506668294322"/>
        <bgColor indexed="64"/>
      </patternFill>
    </fill>
    <fill>
      <patternFill patternType="solid">
        <fgColor theme="9" tint="0.39997558519241921"/>
        <bgColor indexed="64"/>
      </patternFill>
    </fill>
    <fill>
      <patternFill patternType="solid">
        <fgColor rgb="FF4F5980"/>
        <bgColor indexed="64"/>
      </patternFill>
    </fill>
    <fill>
      <patternFill patternType="solid">
        <fgColor rgb="FF222E55"/>
        <bgColor theme="4" tint="0.79998168889431442"/>
      </patternFill>
    </fill>
    <fill>
      <patternFill patternType="solid">
        <fgColor rgb="FFEFF0F5"/>
        <bgColor indexed="64"/>
      </patternFill>
    </fill>
    <fill>
      <patternFill patternType="solid">
        <fgColor rgb="FFFFFFEF"/>
        <bgColor indexed="64"/>
      </patternFill>
    </fill>
    <fill>
      <patternFill patternType="solid">
        <fgColor rgb="FF222E55"/>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style="thin">
        <color indexed="64"/>
      </left>
      <right style="thin">
        <color indexed="64"/>
      </right>
      <top/>
      <bottom style="thin">
        <color indexed="64"/>
      </bottom>
      <diagonal/>
    </border>
    <border>
      <left style="thin">
        <color indexed="64"/>
      </left>
      <right/>
      <top style="thin">
        <color indexed="64"/>
      </top>
      <bottom style="thin">
        <color rgb="FFFF0000"/>
      </bottom>
      <diagonal/>
    </border>
    <border>
      <left/>
      <right/>
      <top style="thin">
        <color indexed="64"/>
      </top>
      <bottom style="thin">
        <color rgb="FFFF0000"/>
      </bottom>
      <diagonal/>
    </border>
    <border>
      <left/>
      <right style="thin">
        <color indexed="64"/>
      </right>
      <top style="thin">
        <color indexed="64"/>
      </top>
      <bottom style="thin">
        <color rgb="FFFF0000"/>
      </bottom>
      <diagonal/>
    </border>
    <border>
      <left/>
      <right style="medium">
        <color indexed="64"/>
      </right>
      <top/>
      <bottom style="medium">
        <color indexed="64"/>
      </bottom>
      <diagonal/>
    </border>
  </borders>
  <cellStyleXfs count="6">
    <xf numFmtId="0" fontId="0" fillId="0" borderId="0"/>
    <xf numFmtId="9" fontId="1" fillId="0" borderId="0" applyFont="0" applyFill="0" applyBorder="0" applyAlignment="0" applyProtection="0"/>
    <xf numFmtId="44" fontId="1" fillId="0" borderId="0" applyFont="0" applyFill="0" applyBorder="0" applyAlignment="0" applyProtection="0"/>
    <xf numFmtId="0" fontId="2" fillId="0" borderId="0"/>
    <xf numFmtId="0" fontId="11" fillId="0" borderId="0" applyNumberFormat="0" applyFill="0" applyBorder="0" applyAlignment="0" applyProtection="0"/>
    <xf numFmtId="0" fontId="16" fillId="0" borderId="0"/>
  </cellStyleXfs>
  <cellXfs count="182">
    <xf numFmtId="0" fontId="0" fillId="0" borderId="0" xfId="0"/>
    <xf numFmtId="0" fontId="3" fillId="2" borderId="1" xfId="0" applyFont="1" applyFill="1" applyBorder="1" applyAlignment="1">
      <alignment horizontal="center" vertical="center" wrapText="1"/>
    </xf>
    <xf numFmtId="0" fontId="0" fillId="0" borderId="0" xfId="0" applyAlignment="1">
      <alignment wrapText="1"/>
    </xf>
    <xf numFmtId="0" fontId="3" fillId="0" borderId="0" xfId="0" applyFont="1"/>
    <xf numFmtId="0" fontId="0" fillId="0" borderId="0" xfId="0" applyAlignment="1" applyProtection="1">
      <alignment vertical="center"/>
      <protection locked="0"/>
    </xf>
    <xf numFmtId="0" fontId="0" fillId="0" borderId="0" xfId="0" applyAlignment="1" applyProtection="1">
      <alignment vertical="center" wrapText="1"/>
      <protection locked="0"/>
    </xf>
    <xf numFmtId="10" fontId="0" fillId="0" borderId="0" xfId="0" applyNumberFormat="1" applyAlignment="1" applyProtection="1">
      <alignment vertical="center" wrapText="1"/>
      <protection locked="0"/>
    </xf>
    <xf numFmtId="0" fontId="8" fillId="0" borderId="0" xfId="0" applyFont="1" applyAlignment="1">
      <alignment horizontal="left" vertical="center"/>
    </xf>
    <xf numFmtId="0" fontId="3" fillId="2" borderId="1" xfId="0" applyFont="1" applyFill="1" applyBorder="1" applyAlignment="1" applyProtection="1">
      <alignment horizontal="center" vertical="center" wrapText="1"/>
      <protection hidden="1"/>
    </xf>
    <xf numFmtId="0" fontId="13" fillId="6" borderId="1" xfId="0" applyFont="1" applyFill="1" applyBorder="1" applyAlignment="1">
      <alignment vertical="top" wrapText="1"/>
    </xf>
    <xf numFmtId="0" fontId="13" fillId="7" borderId="1" xfId="0" applyFont="1" applyFill="1" applyBorder="1" applyAlignment="1">
      <alignment vertical="top" wrapText="1"/>
    </xf>
    <xf numFmtId="0" fontId="13" fillId="8" borderId="1" xfId="0" applyFont="1" applyFill="1" applyBorder="1" applyAlignment="1">
      <alignment vertical="top" wrapText="1"/>
    </xf>
    <xf numFmtId="0" fontId="13" fillId="9" borderId="1" xfId="0" applyFont="1" applyFill="1" applyBorder="1" applyAlignment="1">
      <alignment vertical="top" wrapText="1"/>
    </xf>
    <xf numFmtId="4" fontId="13" fillId="7" borderId="1" xfId="0" applyNumberFormat="1" applyFont="1" applyFill="1" applyBorder="1" applyAlignment="1">
      <alignment vertical="top" wrapText="1"/>
    </xf>
    <xf numFmtId="4" fontId="0" fillId="0" borderId="0" xfId="0" applyNumberFormat="1"/>
    <xf numFmtId="0" fontId="0" fillId="0" borderId="1" xfId="0" applyBorder="1"/>
    <xf numFmtId="0" fontId="3" fillId="0" borderId="0" xfId="0" applyFont="1" applyAlignment="1">
      <alignment vertical="center"/>
    </xf>
    <xf numFmtId="0" fontId="13" fillId="0" borderId="0" xfId="0" applyFont="1" applyAlignment="1">
      <alignment vertical="center" wrapText="1"/>
    </xf>
    <xf numFmtId="0" fontId="15" fillId="0" borderId="0" xfId="0" applyFont="1" applyAlignment="1">
      <alignment vertical="center" wrapText="1"/>
    </xf>
    <xf numFmtId="0" fontId="3" fillId="0" borderId="0" xfId="0" applyFont="1" applyAlignment="1" applyProtection="1">
      <alignment vertical="center"/>
      <protection locked="0"/>
    </xf>
    <xf numFmtId="0" fontId="17" fillId="0" borderId="0" xfId="0" applyFont="1" applyAlignment="1" applyProtection="1">
      <alignment horizontal="center" vertical="center"/>
      <protection locked="0"/>
    </xf>
    <xf numFmtId="0" fontId="0" fillId="0" borderId="0" xfId="0" applyFont="1" applyAlignment="1">
      <alignment vertical="center"/>
    </xf>
    <xf numFmtId="0" fontId="0" fillId="0" borderId="0" xfId="0" applyFont="1" applyAlignment="1" applyProtection="1">
      <alignment vertical="center" shrinkToFit="1"/>
      <protection locked="0"/>
    </xf>
    <xf numFmtId="0" fontId="0" fillId="0" borderId="0" xfId="0" applyFont="1" applyAlignment="1" applyProtection="1">
      <alignment vertical="center"/>
      <protection locked="0"/>
    </xf>
    <xf numFmtId="0" fontId="15" fillId="0" borderId="0" xfId="0" quotePrefix="1" applyFont="1" applyAlignment="1">
      <alignment wrapText="1"/>
    </xf>
    <xf numFmtId="0" fontId="15" fillId="0" borderId="0" xfId="0" applyFont="1" applyAlignment="1">
      <alignment wrapText="1"/>
    </xf>
    <xf numFmtId="0" fontId="8" fillId="0" borderId="0" xfId="0" applyFont="1" applyAlignment="1">
      <alignment wrapText="1"/>
    </xf>
    <xf numFmtId="0" fontId="0" fillId="0" borderId="0" xfId="0" applyFont="1" applyAlignment="1" applyProtection="1">
      <alignment horizontal="right" vertical="center"/>
      <protection locked="0"/>
    </xf>
    <xf numFmtId="0" fontId="15" fillId="14" borderId="7" xfId="0" applyFont="1" applyFill="1" applyBorder="1" applyAlignment="1">
      <alignment horizontal="left" vertical="top" wrapText="1"/>
    </xf>
    <xf numFmtId="0" fontId="15" fillId="14" borderId="8" xfId="0" applyFont="1" applyFill="1" applyBorder="1" applyAlignment="1">
      <alignment horizontal="left" vertical="top" wrapText="1"/>
    </xf>
    <xf numFmtId="0" fontId="0" fillId="14" borderId="7" xfId="0" applyFont="1" applyFill="1" applyBorder="1" applyAlignment="1" applyProtection="1">
      <alignment horizontal="left" vertical="top"/>
      <protection locked="0"/>
    </xf>
    <xf numFmtId="0" fontId="15" fillId="14" borderId="8" xfId="0" quotePrefix="1" applyFont="1" applyFill="1" applyBorder="1" applyAlignment="1">
      <alignment horizontal="left" vertical="top" wrapText="1"/>
    </xf>
    <xf numFmtId="0" fontId="0" fillId="14" borderId="8" xfId="0" applyFont="1" applyFill="1" applyBorder="1" applyAlignment="1" applyProtection="1">
      <alignment vertical="center"/>
      <protection locked="0"/>
    </xf>
    <xf numFmtId="0" fontId="15" fillId="14" borderId="7" xfId="0" quotePrefix="1" applyFont="1" applyFill="1" applyBorder="1" applyAlignment="1">
      <alignment wrapText="1"/>
    </xf>
    <xf numFmtId="0" fontId="8" fillId="14" borderId="7" xfId="0" applyFont="1" applyFill="1" applyBorder="1" applyAlignment="1">
      <alignment wrapText="1"/>
    </xf>
    <xf numFmtId="0" fontId="15" fillId="14" borderId="9" xfId="0" quotePrefix="1" applyFont="1" applyFill="1" applyBorder="1" applyAlignment="1">
      <alignment wrapText="1"/>
    </xf>
    <xf numFmtId="0" fontId="0" fillId="14" borderId="10" xfId="0" applyFont="1" applyFill="1" applyBorder="1" applyAlignment="1" applyProtection="1">
      <alignment horizontal="left" vertical="top" wrapText="1"/>
      <protection locked="0"/>
    </xf>
    <xf numFmtId="0" fontId="2" fillId="0" borderId="0" xfId="0" applyFont="1" applyAlignment="1" applyProtection="1">
      <alignment horizontal="left" vertical="center"/>
      <protection locked="0"/>
    </xf>
    <xf numFmtId="44" fontId="0" fillId="0" borderId="1" xfId="2" applyNumberFormat="1" applyFont="1" applyFill="1" applyBorder="1" applyAlignment="1" applyProtection="1">
      <alignment vertical="center"/>
    </xf>
    <xf numFmtId="0" fontId="9" fillId="15" borderId="2" xfId="0" applyFont="1" applyFill="1" applyBorder="1" applyAlignment="1" applyProtection="1">
      <alignment horizontal="left" vertical="center"/>
      <protection locked="0"/>
    </xf>
    <xf numFmtId="0" fontId="9" fillId="15" borderId="3" xfId="0" applyFont="1" applyFill="1" applyBorder="1" applyAlignment="1" applyProtection="1">
      <alignment horizontal="left" vertical="center"/>
      <protection locked="0"/>
    </xf>
    <xf numFmtId="1" fontId="9" fillId="15" borderId="2" xfId="0" applyNumberFormat="1" applyFont="1" applyFill="1" applyBorder="1" applyAlignment="1" applyProtection="1">
      <alignment horizontal="left" vertical="center"/>
      <protection locked="0"/>
    </xf>
    <xf numFmtId="0" fontId="12" fillId="15" borderId="2" xfId="4" applyFont="1" applyFill="1" applyBorder="1" applyAlignment="1" applyProtection="1">
      <alignment horizontal="left" vertical="center"/>
      <protection locked="0"/>
    </xf>
    <xf numFmtId="0" fontId="0" fillId="14" borderId="8" xfId="0" quotePrefix="1" applyFont="1" applyFill="1" applyBorder="1" applyAlignment="1" applyProtection="1">
      <alignment horizontal="left" vertical="top" wrapText="1"/>
      <protection locked="0"/>
    </xf>
    <xf numFmtId="0" fontId="0" fillId="0" borderId="0" xfId="0" applyFill="1"/>
    <xf numFmtId="0" fontId="9" fillId="15" borderId="4" xfId="0" applyFont="1" applyFill="1" applyBorder="1" applyAlignment="1" applyProtection="1">
      <alignment horizontal="left" vertical="center"/>
      <protection locked="0"/>
    </xf>
    <xf numFmtId="0" fontId="0" fillId="3" borderId="1" xfId="0" applyFont="1" applyFill="1" applyBorder="1" applyAlignment="1">
      <alignment horizontal="left" vertical="center" wrapText="1"/>
    </xf>
    <xf numFmtId="0" fontId="0" fillId="3" borderId="1" xfId="0" applyFont="1" applyFill="1" applyBorder="1" applyAlignment="1" applyProtection="1">
      <alignment horizontal="left" vertical="center" wrapText="1"/>
      <protection hidden="1"/>
    </xf>
    <xf numFmtId="1" fontId="0" fillId="3" borderId="1" xfId="0" applyNumberFormat="1" applyFont="1" applyFill="1" applyBorder="1" applyAlignment="1">
      <alignment horizontal="left" vertical="center" wrapText="1"/>
    </xf>
    <xf numFmtId="0" fontId="0" fillId="0" borderId="1" xfId="0" applyBorder="1" applyAlignment="1">
      <alignment horizontal="left"/>
    </xf>
    <xf numFmtId="1" fontId="0" fillId="10" borderId="1" xfId="0" applyNumberFormat="1" applyFill="1" applyBorder="1" applyAlignment="1">
      <alignment horizontal="left"/>
    </xf>
    <xf numFmtId="0" fontId="0" fillId="11" borderId="1" xfId="0" applyFill="1" applyBorder="1" applyAlignment="1">
      <alignment horizontal="left"/>
    </xf>
    <xf numFmtId="2" fontId="0" fillId="0" borderId="1" xfId="0" applyNumberFormat="1" applyBorder="1" applyAlignment="1">
      <alignment horizontal="left"/>
    </xf>
    <xf numFmtId="44" fontId="0" fillId="11" borderId="1" xfId="0" applyNumberFormat="1" applyFill="1" applyBorder="1" applyAlignment="1">
      <alignment horizontal="left"/>
    </xf>
    <xf numFmtId="0" fontId="9" fillId="15" borderId="5" xfId="0" applyFont="1" applyFill="1" applyBorder="1" applyAlignment="1" applyProtection="1">
      <alignment horizontal="left" vertical="center"/>
      <protection locked="0"/>
    </xf>
    <xf numFmtId="0" fontId="9" fillId="15" borderId="13" xfId="0" applyFont="1" applyFill="1" applyBorder="1" applyAlignment="1" applyProtection="1">
      <alignment horizontal="left" vertical="center"/>
      <protection locked="0"/>
    </xf>
    <xf numFmtId="0" fontId="9" fillId="15" borderId="6" xfId="0" applyFont="1" applyFill="1" applyBorder="1" applyAlignment="1" applyProtection="1">
      <alignment horizontal="left" vertical="center"/>
      <protection locked="0"/>
    </xf>
    <xf numFmtId="0" fontId="0" fillId="0" borderId="0" xfId="0" applyAlignment="1" applyProtection="1">
      <alignment vertical="center" wrapText="1"/>
    </xf>
    <xf numFmtId="0" fontId="0" fillId="0" borderId="0" xfId="0" applyAlignment="1" applyProtection="1">
      <alignment vertical="center"/>
    </xf>
    <xf numFmtId="0" fontId="28" fillId="0" borderId="0" xfId="0" applyFont="1" applyFill="1" applyBorder="1" applyAlignment="1" applyProtection="1">
      <alignment horizontal="left" vertical="center"/>
    </xf>
    <xf numFmtId="0" fontId="0" fillId="0" borderId="0" xfId="0" applyFill="1" applyBorder="1" applyAlignment="1" applyProtection="1">
      <alignment horizontal="left" vertical="center" wrapText="1"/>
    </xf>
    <xf numFmtId="0" fontId="0" fillId="0" borderId="0" xfId="0" applyFill="1" applyBorder="1" applyAlignment="1" applyProtection="1">
      <alignment vertical="center" wrapText="1"/>
    </xf>
    <xf numFmtId="0" fontId="9" fillId="4" borderId="2" xfId="0" applyFont="1" applyFill="1" applyBorder="1" applyAlignment="1" applyProtection="1">
      <alignment horizontal="left" vertical="center"/>
    </xf>
    <xf numFmtId="0" fontId="9" fillId="3" borderId="4" xfId="0" applyFont="1" applyFill="1" applyBorder="1" applyAlignment="1" applyProtection="1">
      <alignment horizontal="left" vertical="center"/>
    </xf>
    <xf numFmtId="0" fontId="9" fillId="3" borderId="3" xfId="0" applyFont="1" applyFill="1" applyBorder="1" applyAlignment="1" applyProtection="1">
      <alignment horizontal="left" vertical="center"/>
    </xf>
    <xf numFmtId="0" fontId="10" fillId="0" borderId="0" xfId="0" applyFont="1" applyAlignment="1" applyProtection="1">
      <alignment horizontal="center" vertical="center" wrapText="1"/>
    </xf>
    <xf numFmtId="0" fontId="8" fillId="0" borderId="0" xfId="0" applyFont="1" applyFill="1" applyBorder="1" applyAlignment="1" applyProtection="1">
      <alignment horizontal="left" vertical="center"/>
    </xf>
    <xf numFmtId="0" fontId="9" fillId="0" borderId="0" xfId="0" applyFont="1" applyFill="1" applyBorder="1" applyAlignment="1" applyProtection="1">
      <alignment horizontal="left" vertical="center"/>
    </xf>
    <xf numFmtId="1" fontId="9" fillId="0" borderId="0" xfId="0" applyNumberFormat="1" applyFont="1" applyFill="1" applyBorder="1" applyAlignment="1" applyProtection="1">
      <alignment horizontal="left" vertical="center"/>
    </xf>
    <xf numFmtId="0" fontId="12" fillId="0" borderId="0" xfId="4" applyFont="1" applyFill="1" applyBorder="1" applyAlignment="1" applyProtection="1">
      <alignment horizontal="left" vertical="center"/>
    </xf>
    <xf numFmtId="0" fontId="4" fillId="0" borderId="0" xfId="0" applyFont="1" applyAlignment="1" applyProtection="1">
      <alignment horizontal="center" vertical="center"/>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horizontal="left" vertical="center"/>
    </xf>
    <xf numFmtId="0" fontId="0" fillId="0" borderId="0" xfId="0" applyFill="1" applyBorder="1" applyAlignment="1" applyProtection="1">
      <alignment vertical="center"/>
    </xf>
    <xf numFmtId="0" fontId="8" fillId="0" borderId="0" xfId="0" applyFont="1" applyAlignment="1" applyProtection="1">
      <alignment horizontal="left" vertical="center" wrapText="1"/>
    </xf>
    <xf numFmtId="0" fontId="8" fillId="0" borderId="0" xfId="0" applyFont="1" applyFill="1" applyBorder="1" applyAlignment="1" applyProtection="1">
      <alignment horizontal="left" vertical="center" wrapText="1"/>
    </xf>
    <xf numFmtId="0" fontId="18" fillId="0" borderId="0" xfId="0" applyFont="1" applyAlignment="1" applyProtection="1">
      <alignment vertical="center"/>
    </xf>
    <xf numFmtId="0" fontId="0" fillId="0" borderId="0" xfId="0" applyAlignment="1" applyProtection="1">
      <alignment horizontal="center" vertical="center" wrapText="1"/>
    </xf>
    <xf numFmtId="1" fontId="0" fillId="0" borderId="0" xfId="0" applyNumberFormat="1" applyAlignment="1" applyProtection="1">
      <alignment horizontal="center" vertical="center"/>
    </xf>
    <xf numFmtId="0" fontId="0" fillId="0" borderId="0" xfId="0" applyAlignment="1" applyProtection="1">
      <alignment horizontal="left" vertical="center" wrapText="1"/>
    </xf>
    <xf numFmtId="0" fontId="25" fillId="16" borderId="1" xfId="0" applyFont="1" applyFill="1" applyBorder="1" applyAlignment="1" applyProtection="1">
      <alignment horizontal="center" vertical="center" wrapText="1"/>
    </xf>
    <xf numFmtId="1" fontId="3" fillId="5" borderId="17" xfId="0" applyNumberFormat="1" applyFont="1" applyFill="1" applyBorder="1" applyAlignment="1" applyProtection="1">
      <alignment horizontal="center" vertical="center" wrapText="1"/>
    </xf>
    <xf numFmtId="1" fontId="3" fillId="5" borderId="17" xfId="2" applyNumberFormat="1" applyFont="1" applyFill="1" applyBorder="1" applyAlignment="1" applyProtection="1">
      <alignment horizontal="center" vertical="center" wrapText="1"/>
    </xf>
    <xf numFmtId="44" fontId="25" fillId="16" borderId="1" xfId="2" applyFont="1" applyFill="1" applyBorder="1" applyAlignment="1" applyProtection="1">
      <alignment horizontal="center" vertical="center" wrapText="1"/>
    </xf>
    <xf numFmtId="0" fontId="3" fillId="0" borderId="0" xfId="0" applyFont="1" applyAlignment="1" applyProtection="1">
      <alignment vertical="center"/>
    </xf>
    <xf numFmtId="44" fontId="0" fillId="0" borderId="0" xfId="2" applyFont="1" applyAlignment="1" applyProtection="1">
      <alignment horizontal="left" vertical="center"/>
    </xf>
    <xf numFmtId="44" fontId="0" fillId="0" borderId="0" xfId="2" applyNumberFormat="1" applyFont="1" applyAlignment="1" applyProtection="1">
      <alignment vertical="center"/>
    </xf>
    <xf numFmtId="44" fontId="26" fillId="16" borderId="1" xfId="0" applyNumberFormat="1" applyFont="1" applyFill="1" applyBorder="1" applyAlignment="1" applyProtection="1">
      <alignment vertical="center"/>
    </xf>
    <xf numFmtId="44" fontId="0" fillId="0" borderId="0" xfId="2" applyFont="1" applyAlignment="1" applyProtection="1">
      <alignment vertical="center"/>
    </xf>
    <xf numFmtId="0" fontId="0" fillId="0" borderId="0" xfId="0" applyAlignment="1" applyProtection="1">
      <alignment horizontal="left" vertical="center"/>
    </xf>
    <xf numFmtId="0" fontId="5" fillId="0" borderId="0" xfId="3" applyFont="1" applyAlignment="1" applyProtection="1">
      <alignment vertical="center"/>
      <protection locked="0"/>
    </xf>
    <xf numFmtId="0" fontId="19" fillId="0" borderId="0" xfId="0" applyFont="1"/>
    <xf numFmtId="0" fontId="0" fillId="0" borderId="0" xfId="0" applyAlignment="1" applyProtection="1">
      <alignment horizontal="center" vertical="center"/>
    </xf>
    <xf numFmtId="0" fontId="8" fillId="0" borderId="0" xfId="0" applyFont="1" applyAlignment="1" applyProtection="1">
      <alignment horizontal="center" vertical="center" wrapText="1"/>
    </xf>
    <xf numFmtId="0" fontId="0" fillId="0" borderId="0" xfId="0" applyFill="1" applyBorder="1" applyAlignment="1" applyProtection="1">
      <alignment horizontal="center" vertical="center" wrapText="1"/>
    </xf>
    <xf numFmtId="0" fontId="9" fillId="0" borderId="0" xfId="0" applyFont="1" applyFill="1" applyBorder="1" applyAlignment="1" applyProtection="1">
      <alignment horizontal="center" vertical="center"/>
    </xf>
    <xf numFmtId="44" fontId="0" fillId="0" borderId="0" xfId="2" applyFont="1" applyAlignment="1" applyProtection="1">
      <alignment horizontal="center" vertical="center"/>
    </xf>
    <xf numFmtId="0" fontId="0" fillId="0" borderId="0" xfId="0" applyAlignment="1">
      <alignment horizontal="center"/>
    </xf>
    <xf numFmtId="0" fontId="0" fillId="3" borderId="1" xfId="0" applyFont="1" applyFill="1" applyBorder="1" applyAlignment="1" applyProtection="1">
      <alignment horizontal="left" vertical="center" wrapText="1"/>
      <protection locked="0"/>
    </xf>
    <xf numFmtId="49" fontId="0" fillId="3" borderId="1" xfId="0" applyNumberFormat="1" applyFont="1" applyFill="1" applyBorder="1" applyAlignment="1" applyProtection="1">
      <alignment horizontal="left" vertical="center" wrapText="1"/>
      <protection locked="0"/>
    </xf>
    <xf numFmtId="1" fontId="0" fillId="3" borderId="1" xfId="0" applyNumberFormat="1" applyFont="1" applyFill="1" applyBorder="1" applyAlignment="1" applyProtection="1">
      <alignment horizontal="center" vertical="center" wrapText="1"/>
      <protection locked="0"/>
    </xf>
    <xf numFmtId="1" fontId="0" fillId="0" borderId="1" xfId="0" applyNumberFormat="1" applyFill="1" applyBorder="1" applyProtection="1">
      <protection locked="0"/>
    </xf>
    <xf numFmtId="0" fontId="10" fillId="0" borderId="0" xfId="0" applyFont="1" applyAlignment="1" applyProtection="1">
      <alignment vertical="center"/>
    </xf>
    <xf numFmtId="0" fontId="7" fillId="0" borderId="0" xfId="0" applyFont="1" applyFill="1" applyBorder="1" applyAlignment="1" applyProtection="1">
      <alignment vertical="center" wrapText="1"/>
    </xf>
    <xf numFmtId="1" fontId="0" fillId="0" borderId="0" xfId="0" applyNumberFormat="1" applyAlignment="1">
      <alignment horizontal="center"/>
    </xf>
    <xf numFmtId="1" fontId="13" fillId="7" borderId="1" xfId="0" applyNumberFormat="1" applyFont="1" applyFill="1" applyBorder="1" applyAlignment="1">
      <alignment horizontal="center" vertical="top" wrapText="1"/>
    </xf>
    <xf numFmtId="1" fontId="0" fillId="0" borderId="1" xfId="0" applyNumberFormat="1" applyBorder="1" applyAlignment="1">
      <alignment horizontal="center"/>
    </xf>
    <xf numFmtId="0" fontId="13" fillId="6" borderId="1" xfId="0" applyFont="1" applyFill="1" applyBorder="1" applyAlignment="1">
      <alignment horizontal="center" vertical="top" wrapText="1"/>
    </xf>
    <xf numFmtId="0" fontId="0" fillId="0" borderId="1" xfId="0" applyBorder="1" applyAlignment="1">
      <alignment horizontal="center"/>
    </xf>
    <xf numFmtId="0" fontId="0" fillId="0" borderId="0" xfId="0" applyFont="1"/>
    <xf numFmtId="0" fontId="9" fillId="0" borderId="0" xfId="0" applyFont="1" applyAlignment="1" applyProtection="1">
      <alignment horizontal="left" vertical="center"/>
      <protection locked="0"/>
    </xf>
    <xf numFmtId="0" fontId="30" fillId="0" borderId="0" xfId="0" applyFont="1" applyFill="1" applyBorder="1" applyAlignment="1" applyProtection="1">
      <alignment vertical="center" wrapText="1"/>
    </xf>
    <xf numFmtId="0" fontId="29" fillId="0" borderId="0" xfId="0" applyFont="1" applyAlignment="1" applyProtection="1">
      <alignment horizontal="left" vertical="center" wrapText="1"/>
      <protection locked="0"/>
    </xf>
    <xf numFmtId="0" fontId="29" fillId="0" borderId="0" xfId="0" applyFont="1" applyAlignment="1" applyProtection="1">
      <alignment horizontal="left" vertical="center" wrapText="1"/>
    </xf>
    <xf numFmtId="0" fontId="36" fillId="0" borderId="0" xfId="0" applyFont="1" applyAlignment="1" applyProtection="1">
      <alignment horizontal="left" vertical="center"/>
    </xf>
    <xf numFmtId="0" fontId="8" fillId="0" borderId="8" xfId="0" applyFont="1" applyBorder="1" applyAlignment="1" applyProtection="1">
      <alignment horizontal="left" vertical="center"/>
    </xf>
    <xf numFmtId="0" fontId="19" fillId="0" borderId="0" xfId="0" applyFont="1" applyAlignment="1" applyProtection="1">
      <alignment vertical="center"/>
      <protection locked="0"/>
    </xf>
    <xf numFmtId="0" fontId="19" fillId="0" borderId="0" xfId="0" applyFont="1" applyAlignment="1" applyProtection="1">
      <alignment vertical="center"/>
    </xf>
    <xf numFmtId="0" fontId="38" fillId="0" borderId="0" xfId="0" applyFont="1" applyAlignment="1" applyProtection="1">
      <alignment horizontal="left" vertical="center" wrapText="1"/>
      <protection locked="0"/>
    </xf>
    <xf numFmtId="0" fontId="38" fillId="0" borderId="0" xfId="0" applyFont="1" applyAlignment="1" applyProtection="1">
      <alignment horizontal="left" vertical="center" wrapText="1"/>
    </xf>
    <xf numFmtId="0" fontId="19" fillId="0" borderId="0" xfId="0" applyFont="1" applyAlignment="1" applyProtection="1">
      <alignment vertical="center" wrapText="1"/>
    </xf>
    <xf numFmtId="0" fontId="0" fillId="3" borderId="1" xfId="0" applyNumberFormat="1" applyFont="1" applyFill="1" applyBorder="1" applyAlignment="1" applyProtection="1">
      <alignment horizontal="left" vertical="center" wrapText="1"/>
    </xf>
    <xf numFmtId="0" fontId="36" fillId="0" borderId="0" xfId="0" applyFont="1" applyAlignment="1" applyProtection="1">
      <alignment vertical="center"/>
      <protection locked="0"/>
    </xf>
    <xf numFmtId="0" fontId="27" fillId="0" borderId="0" xfId="0" applyFont="1" applyAlignment="1" applyProtection="1">
      <alignment vertical="center" wrapText="1"/>
      <protection locked="0"/>
    </xf>
    <xf numFmtId="0" fontId="27" fillId="0" borderId="0" xfId="0" applyFont="1" applyAlignment="1" applyProtection="1">
      <alignment vertical="center"/>
      <protection locked="0"/>
    </xf>
    <xf numFmtId="0" fontId="27" fillId="0" borderId="0" xfId="0" applyFont="1" applyAlignment="1" applyProtection="1">
      <alignment horizontal="center" vertical="center"/>
      <protection locked="0"/>
    </xf>
    <xf numFmtId="0" fontId="3" fillId="0" borderId="0" xfId="0" applyFont="1" applyProtection="1">
      <protection locked="0"/>
    </xf>
    <xf numFmtId="0" fontId="3" fillId="0" borderId="0" xfId="0" applyFont="1" applyAlignment="1" applyProtection="1">
      <alignment wrapText="1"/>
      <protection locked="0"/>
    </xf>
    <xf numFmtId="0" fontId="0" fillId="0" borderId="0" xfId="0" applyProtection="1">
      <protection locked="0"/>
    </xf>
    <xf numFmtId="0" fontId="0" fillId="0" borderId="0" xfId="0" applyAlignment="1" applyProtection="1">
      <alignment horizontal="center"/>
      <protection locked="0"/>
    </xf>
    <xf numFmtId="0" fontId="9" fillId="0" borderId="0" xfId="0" applyFont="1" applyAlignment="1" applyProtection="1">
      <alignment horizontal="left"/>
      <protection locked="0"/>
    </xf>
    <xf numFmtId="164" fontId="6" fillId="0" borderId="0" xfId="0" applyNumberFormat="1" applyFont="1" applyAlignment="1" applyProtection="1">
      <alignment horizontal="center"/>
      <protection locked="0"/>
    </xf>
    <xf numFmtId="164" fontId="6" fillId="0" borderId="0" xfId="0" applyNumberFormat="1" applyFont="1" applyAlignment="1" applyProtection="1">
      <alignment wrapText="1"/>
      <protection locked="0"/>
    </xf>
    <xf numFmtId="164" fontId="6" fillId="0" borderId="0" xfId="0" applyNumberFormat="1" applyFont="1" applyAlignment="1" applyProtection="1">
      <protection locked="0"/>
    </xf>
    <xf numFmtId="0" fontId="25" fillId="16" borderId="1" xfId="0" applyFont="1" applyFill="1" applyBorder="1" applyAlignment="1" applyProtection="1">
      <alignment horizontal="center" vertical="center" wrapText="1"/>
      <protection locked="0"/>
    </xf>
    <xf numFmtId="1" fontId="25" fillId="16" borderId="1" xfId="0" applyNumberFormat="1" applyFont="1" applyFill="1" applyBorder="1" applyAlignment="1" applyProtection="1">
      <alignment horizontal="center" vertical="center" wrapText="1"/>
      <protection locked="0"/>
    </xf>
    <xf numFmtId="0" fontId="0" fillId="0" borderId="0" xfId="0" applyAlignment="1" applyProtection="1">
      <alignment wrapText="1"/>
      <protection locked="0"/>
    </xf>
    <xf numFmtId="0" fontId="19" fillId="0" borderId="0" xfId="0" applyFont="1" applyAlignment="1" applyProtection="1">
      <alignment horizontal="left" wrapText="1"/>
      <protection locked="0"/>
    </xf>
    <xf numFmtId="0" fontId="0" fillId="0" borderId="1" xfId="0" applyBorder="1" applyAlignment="1" applyProtection="1">
      <protection locked="0"/>
    </xf>
    <xf numFmtId="0" fontId="0" fillId="3" borderId="1" xfId="0" applyNumberFormat="1" applyFont="1" applyFill="1" applyBorder="1" applyAlignment="1" applyProtection="1">
      <alignment horizontal="left" vertical="center" wrapText="1"/>
      <protection hidden="1"/>
    </xf>
    <xf numFmtId="0" fontId="0" fillId="3" borderId="1" xfId="0" applyFont="1" applyFill="1" applyBorder="1" applyAlignment="1" applyProtection="1">
      <alignment horizontal="center" vertical="center" wrapText="1"/>
      <protection hidden="1"/>
    </xf>
    <xf numFmtId="1" fontId="0" fillId="15" borderId="1" xfId="0" applyNumberFormat="1" applyFill="1" applyBorder="1" applyAlignment="1" applyProtection="1">
      <alignment vertical="center"/>
      <protection locked="0"/>
    </xf>
    <xf numFmtId="1" fontId="0" fillId="15" borderId="1" xfId="0" applyNumberFormat="1" applyFill="1" applyBorder="1" applyAlignment="1" applyProtection="1">
      <alignment horizontal="left" vertical="center"/>
      <protection locked="0"/>
    </xf>
    <xf numFmtId="1" fontId="0" fillId="15" borderId="1" xfId="2" applyNumberFormat="1" applyFont="1" applyFill="1" applyBorder="1" applyAlignment="1" applyProtection="1">
      <alignment horizontal="center" vertical="center"/>
      <protection locked="0"/>
    </xf>
    <xf numFmtId="10" fontId="0" fillId="15" borderId="1" xfId="1" applyNumberFormat="1" applyFont="1" applyFill="1" applyBorder="1" applyAlignment="1" applyProtection="1">
      <alignment horizontal="center" vertical="center"/>
      <protection locked="0"/>
    </xf>
    <xf numFmtId="44" fontId="0" fillId="15" borderId="1" xfId="0" applyNumberFormat="1" applyFill="1" applyBorder="1" applyAlignment="1" applyProtection="1">
      <alignment vertical="center"/>
      <protection locked="0"/>
    </xf>
    <xf numFmtId="0" fontId="39" fillId="0" borderId="21" xfId="0" applyFont="1" applyBorder="1" applyAlignment="1">
      <alignment vertical="center"/>
    </xf>
    <xf numFmtId="0" fontId="9" fillId="3" borderId="4" xfId="0" applyFont="1" applyFill="1" applyBorder="1" applyAlignment="1">
      <alignment horizontal="left" vertical="center"/>
    </xf>
    <xf numFmtId="0" fontId="32" fillId="14" borderId="7" xfId="0" applyFont="1" applyFill="1" applyBorder="1" applyAlignment="1">
      <alignment horizontal="left" wrapText="1"/>
    </xf>
    <xf numFmtId="0" fontId="32" fillId="14" borderId="8" xfId="0" applyFont="1" applyFill="1" applyBorder="1" applyAlignment="1">
      <alignment horizontal="left" wrapText="1"/>
    </xf>
    <xf numFmtId="0" fontId="33" fillId="14" borderId="7" xfId="0" applyFont="1" applyFill="1" applyBorder="1" applyAlignment="1" applyProtection="1">
      <alignment horizontal="left" vertical="center"/>
      <protection locked="0"/>
    </xf>
    <xf numFmtId="0" fontId="33" fillId="14" borderId="8" xfId="0" applyFont="1" applyFill="1" applyBorder="1" applyAlignment="1" applyProtection="1">
      <alignment horizontal="left" vertical="center"/>
      <protection locked="0"/>
    </xf>
    <xf numFmtId="0" fontId="15" fillId="14" borderId="1" xfId="0" applyFont="1" applyFill="1" applyBorder="1" applyAlignment="1">
      <alignment horizontal="left" vertical="center" wrapText="1"/>
    </xf>
    <xf numFmtId="0" fontId="14" fillId="13" borderId="1" xfId="0" applyFont="1" applyFill="1" applyBorder="1" applyAlignment="1">
      <alignment horizontal="center" vertical="center" wrapText="1"/>
    </xf>
    <xf numFmtId="0" fontId="26" fillId="12" borderId="1" xfId="0" applyFont="1" applyFill="1" applyBorder="1" applyAlignment="1">
      <alignment horizontal="left" vertical="center" wrapText="1"/>
    </xf>
    <xf numFmtId="0" fontId="9" fillId="14" borderId="1" xfId="0" applyFont="1" applyFill="1" applyBorder="1" applyAlignment="1">
      <alignment horizontal="left" vertical="center" wrapText="1"/>
    </xf>
    <xf numFmtId="0" fontId="32" fillId="14" borderId="7" xfId="0" applyFont="1" applyFill="1" applyBorder="1" applyAlignment="1">
      <alignment horizontal="left" vertical="top" wrapText="1"/>
    </xf>
    <xf numFmtId="0" fontId="32" fillId="14" borderId="8" xfId="0" applyFont="1" applyFill="1" applyBorder="1" applyAlignment="1">
      <alignment horizontal="left" vertical="top" wrapText="1"/>
    </xf>
    <xf numFmtId="0" fontId="14" fillId="13" borderId="2" xfId="0" applyFont="1" applyFill="1" applyBorder="1" applyAlignment="1">
      <alignment horizontal="center" vertical="center" wrapText="1"/>
    </xf>
    <xf numFmtId="0" fontId="14" fillId="13" borderId="4" xfId="0" applyFont="1" applyFill="1" applyBorder="1" applyAlignment="1">
      <alignment horizontal="center" vertical="center" wrapText="1"/>
    </xf>
    <xf numFmtId="0" fontId="26" fillId="12" borderId="11" xfId="0" applyFont="1" applyFill="1" applyBorder="1" applyAlignment="1">
      <alignment horizontal="left" vertical="center" wrapText="1"/>
    </xf>
    <xf numFmtId="0" fontId="26" fillId="12" borderId="12" xfId="0" applyFont="1" applyFill="1" applyBorder="1" applyAlignment="1">
      <alignment horizontal="left" vertical="center" wrapText="1"/>
    </xf>
    <xf numFmtId="0" fontId="15" fillId="14" borderId="5" xfId="0" applyFont="1" applyFill="1" applyBorder="1" applyAlignment="1">
      <alignment horizontal="left" vertical="top" wrapText="1"/>
    </xf>
    <xf numFmtId="0" fontId="15" fillId="14" borderId="6" xfId="0" applyFont="1" applyFill="1" applyBorder="1" applyAlignment="1">
      <alignment horizontal="left" vertical="top" wrapText="1"/>
    </xf>
    <xf numFmtId="0" fontId="13" fillId="14" borderId="7" xfId="0" applyFont="1" applyFill="1" applyBorder="1" applyAlignment="1">
      <alignment horizontal="left" vertical="top" wrapText="1"/>
    </xf>
    <xf numFmtId="0" fontId="13" fillId="14" borderId="8" xfId="0" applyFont="1" applyFill="1" applyBorder="1" applyAlignment="1">
      <alignment horizontal="left" vertical="top" wrapText="1"/>
    </xf>
    <xf numFmtId="0" fontId="37" fillId="0" borderId="0" xfId="0" applyFont="1" applyBorder="1" applyAlignment="1" applyProtection="1">
      <alignment horizontal="center" vertical="center" wrapText="1"/>
      <protection locked="0"/>
    </xf>
    <xf numFmtId="0" fontId="34" fillId="5" borderId="15" xfId="0" applyFont="1" applyFill="1" applyBorder="1" applyAlignment="1" applyProtection="1">
      <alignment horizontal="center" vertical="center" wrapText="1"/>
    </xf>
    <xf numFmtId="0" fontId="34" fillId="5" borderId="16" xfId="0" applyFont="1" applyFill="1" applyBorder="1" applyAlignment="1" applyProtection="1">
      <alignment horizontal="center" vertical="center" wrapText="1"/>
    </xf>
    <xf numFmtId="164" fontId="14" fillId="16" borderId="5" xfId="0" applyNumberFormat="1" applyFont="1" applyFill="1" applyBorder="1" applyAlignment="1" applyProtection="1">
      <alignment horizontal="center" vertical="center"/>
    </xf>
    <xf numFmtId="164" fontId="14" fillId="16" borderId="13" xfId="0" applyNumberFormat="1" applyFont="1" applyFill="1" applyBorder="1" applyAlignment="1" applyProtection="1">
      <alignment horizontal="center" vertical="center"/>
    </xf>
    <xf numFmtId="164" fontId="14" fillId="16" borderId="6" xfId="0" applyNumberFormat="1" applyFont="1" applyFill="1" applyBorder="1" applyAlignment="1" applyProtection="1">
      <alignment horizontal="center" vertical="center"/>
    </xf>
    <xf numFmtId="164" fontId="14" fillId="16" borderId="9" xfId="0" applyNumberFormat="1" applyFont="1" applyFill="1" applyBorder="1" applyAlignment="1" applyProtection="1">
      <alignment horizontal="center" vertical="center"/>
    </xf>
    <xf numFmtId="164" fontId="14" fillId="16" borderId="14" xfId="0" applyNumberFormat="1" applyFont="1" applyFill="1" applyBorder="1" applyAlignment="1" applyProtection="1">
      <alignment horizontal="center" vertical="center"/>
    </xf>
    <xf numFmtId="1" fontId="14" fillId="16" borderId="7" xfId="0" applyNumberFormat="1" applyFont="1" applyFill="1" applyBorder="1" applyAlignment="1" applyProtection="1">
      <alignment horizontal="center" vertical="center" wrapText="1"/>
    </xf>
    <xf numFmtId="1" fontId="14" fillId="16" borderId="0" xfId="0" applyNumberFormat="1" applyFont="1" applyFill="1" applyBorder="1" applyAlignment="1" applyProtection="1">
      <alignment horizontal="center" vertical="center" wrapText="1"/>
    </xf>
    <xf numFmtId="1" fontId="14" fillId="16" borderId="14" xfId="0" applyNumberFormat="1" applyFont="1" applyFill="1" applyBorder="1" applyAlignment="1" applyProtection="1">
      <alignment horizontal="center" vertical="center" wrapText="1"/>
    </xf>
    <xf numFmtId="0" fontId="7" fillId="0" borderId="0" xfId="0" applyFont="1" applyAlignment="1" applyProtection="1">
      <alignment horizontal="left" vertical="center" wrapText="1"/>
    </xf>
    <xf numFmtId="1" fontId="6" fillId="5" borderId="18" xfId="0" applyNumberFormat="1" applyFont="1" applyFill="1" applyBorder="1" applyAlignment="1" applyProtection="1">
      <alignment horizontal="center" vertical="center" wrapText="1"/>
    </xf>
    <xf numFmtId="1" fontId="6" fillId="5" borderId="19" xfId="0" applyNumberFormat="1" applyFont="1" applyFill="1" applyBorder="1" applyAlignment="1" applyProtection="1">
      <alignment horizontal="center" vertical="center" wrapText="1"/>
    </xf>
    <xf numFmtId="1" fontId="6" fillId="5" borderId="20" xfId="0" applyNumberFormat="1" applyFont="1" applyFill="1" applyBorder="1" applyAlignment="1" applyProtection="1">
      <alignment horizontal="center" vertical="center" wrapText="1"/>
    </xf>
    <xf numFmtId="0" fontId="30" fillId="0" borderId="0" xfId="0" applyFont="1" applyAlignment="1" applyProtection="1">
      <alignment horizontal="left" vertical="center" wrapText="1"/>
    </xf>
  </cellXfs>
  <cellStyles count="6">
    <cellStyle name="Currency" xfId="2" builtinId="4"/>
    <cellStyle name="Hyperlink 2" xfId="4" xr:uid="{2C3650E7-8A84-46A9-A5A3-9490BD555145}"/>
    <cellStyle name="Normal" xfId="0" builtinId="0"/>
    <cellStyle name="Normal 2" xfId="3" xr:uid="{23BD6A77-E3CA-4FBD-915C-49497F50D0B2}"/>
    <cellStyle name="Normal 2 2" xfId="5" xr:uid="{D45D072E-D1D7-4A63-927E-B7E1817B2AB9}"/>
    <cellStyle name="Percent" xfId="1" builtinId="5"/>
  </cellStyles>
  <dxfs count="0"/>
  <tableStyles count="0" defaultTableStyle="TableStyleMedium2" defaultPivotStyle="PivotStyleLight16"/>
  <colors>
    <mruColors>
      <color rgb="FF222E55"/>
      <color rgb="FFFFFF99"/>
      <color rgb="FFEFF0F5"/>
      <color rgb="FF4F5980"/>
      <color rgb="FFFFFFEF"/>
      <color rgb="FFFFFFCC"/>
      <color rgb="FFE5E7EF"/>
      <color rgb="FFDFF0F9"/>
      <color rgb="FF19638B"/>
      <color rgb="FFDAC02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Structure" Target="richData/rdrichvaluestructure.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ustomXml" Target="../customXml/item1.xml"/><Relationship Id="rId10"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alcChain" Target="calcChain.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DCE22-C761-4AF4-A62E-F73CAA2A0FCD}">
  <sheetPr>
    <pageSetUpPr fitToPage="1"/>
  </sheetPr>
  <dimension ref="B2:D46"/>
  <sheetViews>
    <sheetView showGridLines="0" topLeftCell="A2" zoomScale="80" zoomScaleNormal="80" workbookViewId="0">
      <selection activeCell="H27" sqref="H27"/>
    </sheetView>
  </sheetViews>
  <sheetFormatPr defaultColWidth="8.85546875" defaultRowHeight="15" x14ac:dyDescent="0.25"/>
  <cols>
    <col min="1" max="1" width="3" style="23" customWidth="1"/>
    <col min="2" max="2" width="3.28515625" style="23" customWidth="1"/>
    <col min="3" max="3" width="170.85546875" style="23" customWidth="1"/>
    <col min="4" max="4" width="2.5703125" style="23" customWidth="1"/>
    <col min="5" max="11" width="13" style="23" customWidth="1"/>
    <col min="12" max="16384" width="8.85546875" style="23"/>
  </cols>
  <sheetData>
    <row r="2" spans="2:4" s="16" customFormat="1" ht="33.75" customHeight="1" x14ac:dyDescent="0.25">
      <c r="B2" s="153" t="s">
        <v>0</v>
      </c>
      <c r="C2" s="153"/>
    </row>
    <row r="3" spans="2:4" s="21" customFormat="1" ht="47.25" customHeight="1" x14ac:dyDescent="0.25">
      <c r="B3" s="154" t="s">
        <v>182</v>
      </c>
      <c r="C3" s="154"/>
      <c r="D3" s="17"/>
    </row>
    <row r="4" spans="2:4" s="21" customFormat="1" ht="43.5" customHeight="1" x14ac:dyDescent="0.25">
      <c r="B4" s="152" t="s">
        <v>183</v>
      </c>
      <c r="C4" s="152"/>
      <c r="D4" s="18"/>
    </row>
    <row r="5" spans="2:4" s="21" customFormat="1" ht="43.5" customHeight="1" x14ac:dyDescent="0.25">
      <c r="B5" s="152" t="s">
        <v>1</v>
      </c>
      <c r="C5" s="152"/>
      <c r="D5" s="18"/>
    </row>
    <row r="6" spans="2:4" s="21" customFormat="1" ht="43.5" customHeight="1" x14ac:dyDescent="0.25">
      <c r="B6" s="152" t="s">
        <v>184</v>
      </c>
      <c r="C6" s="152"/>
      <c r="D6" s="18"/>
    </row>
    <row r="7" spans="2:4" s="21" customFormat="1" ht="43.5" customHeight="1" x14ac:dyDescent="0.25">
      <c r="B7" s="152" t="s">
        <v>2</v>
      </c>
      <c r="C7" s="152"/>
      <c r="D7" s="18"/>
    </row>
    <row r="8" spans="2:4" s="21" customFormat="1" ht="43.5" customHeight="1" x14ac:dyDescent="0.25">
      <c r="B8" s="152" t="s">
        <v>3</v>
      </c>
      <c r="C8" s="152"/>
      <c r="D8" s="18"/>
    </row>
    <row r="10" spans="2:4" s="16" customFormat="1" ht="33.75" customHeight="1" x14ac:dyDescent="0.25">
      <c r="B10" s="153" t="s">
        <v>4</v>
      </c>
      <c r="C10" s="153"/>
    </row>
    <row r="11" spans="2:4" s="19" customFormat="1" ht="45.75" customHeight="1" x14ac:dyDescent="0.25">
      <c r="B11" s="155" t="s">
        <v>166</v>
      </c>
      <c r="C11" s="155"/>
    </row>
    <row r="12" spans="2:4" s="19" customFormat="1" ht="45.75" customHeight="1" x14ac:dyDescent="0.25">
      <c r="B12" s="155" t="s">
        <v>157</v>
      </c>
      <c r="C12" s="155"/>
    </row>
    <row r="13" spans="2:4" s="19" customFormat="1" ht="45.75" customHeight="1" x14ac:dyDescent="0.25">
      <c r="B13" s="155" t="s">
        <v>158</v>
      </c>
      <c r="C13" s="155"/>
    </row>
    <row r="14" spans="2:4" s="19" customFormat="1" ht="45.75" customHeight="1" x14ac:dyDescent="0.25">
      <c r="B14" s="155" t="s">
        <v>159</v>
      </c>
      <c r="C14" s="155"/>
    </row>
    <row r="15" spans="2:4" s="19" customFormat="1" ht="45.75" customHeight="1" x14ac:dyDescent="0.25">
      <c r="B15" s="155" t="s">
        <v>160</v>
      </c>
      <c r="C15" s="155"/>
      <c r="D15" s="20"/>
    </row>
    <row r="16" spans="2:4" s="19" customFormat="1" ht="45.75" customHeight="1" x14ac:dyDescent="0.25">
      <c r="B16" s="155" t="s">
        <v>161</v>
      </c>
      <c r="C16" s="155"/>
    </row>
    <row r="17" spans="2:3" s="16" customFormat="1" ht="45.75" customHeight="1" x14ac:dyDescent="0.25">
      <c r="B17" s="155" t="s">
        <v>162</v>
      </c>
      <c r="C17" s="155"/>
    </row>
    <row r="18" spans="2:3" s="19" customFormat="1" ht="45.75" customHeight="1" x14ac:dyDescent="0.25">
      <c r="B18" s="152" t="s">
        <v>163</v>
      </c>
      <c r="C18" s="155"/>
    </row>
    <row r="19" spans="2:3" s="19" customFormat="1" ht="45.75" customHeight="1" x14ac:dyDescent="0.25">
      <c r="B19" s="155" t="s">
        <v>164</v>
      </c>
      <c r="C19" s="155"/>
    </row>
    <row r="20" spans="2:3" s="22" customFormat="1" ht="45.75" customHeight="1" x14ac:dyDescent="0.25">
      <c r="B20" s="155" t="s">
        <v>165</v>
      </c>
      <c r="C20" s="155"/>
    </row>
    <row r="21" spans="2:3" ht="15" customHeight="1" x14ac:dyDescent="0.25">
      <c r="B21" s="22"/>
      <c r="C21" s="22"/>
    </row>
    <row r="22" spans="2:3" ht="33.75" customHeight="1" x14ac:dyDescent="0.25">
      <c r="B22" s="158" t="s">
        <v>5</v>
      </c>
      <c r="C22" s="159"/>
    </row>
    <row r="23" spans="2:3" s="37" customFormat="1" ht="33.75" customHeight="1" x14ac:dyDescent="0.25">
      <c r="B23" s="160" t="s">
        <v>6</v>
      </c>
      <c r="C23" s="161"/>
    </row>
    <row r="24" spans="2:3" ht="32.25" customHeight="1" x14ac:dyDescent="0.25">
      <c r="B24" s="162" t="s">
        <v>7</v>
      </c>
      <c r="C24" s="163"/>
    </row>
    <row r="25" spans="2:3" ht="9" customHeight="1" x14ac:dyDescent="0.25">
      <c r="B25" s="28"/>
      <c r="C25" s="29"/>
    </row>
    <row r="26" spans="2:3" x14ac:dyDescent="0.25">
      <c r="B26" s="164" t="s">
        <v>8</v>
      </c>
      <c r="C26" s="165"/>
    </row>
    <row r="27" spans="2:3" ht="15" customHeight="1" x14ac:dyDescent="0.25">
      <c r="B27" s="156" t="s">
        <v>9</v>
      </c>
      <c r="C27" s="157"/>
    </row>
    <row r="28" spans="2:3" ht="15" customHeight="1" x14ac:dyDescent="0.25">
      <c r="B28" s="30"/>
      <c r="C28" s="31" t="s">
        <v>10</v>
      </c>
    </row>
    <row r="29" spans="2:3" ht="15" customHeight="1" x14ac:dyDescent="0.25">
      <c r="B29" s="28"/>
      <c r="C29" s="31" t="s">
        <v>11</v>
      </c>
    </row>
    <row r="30" spans="2:3" ht="15" customHeight="1" x14ac:dyDescent="0.25">
      <c r="B30" s="156" t="s">
        <v>188</v>
      </c>
      <c r="C30" s="157"/>
    </row>
    <row r="31" spans="2:3" ht="47.25" customHeight="1" x14ac:dyDescent="0.25">
      <c r="B31" s="30"/>
      <c r="C31" s="31" t="s">
        <v>220</v>
      </c>
    </row>
    <row r="32" spans="2:3" x14ac:dyDescent="0.25">
      <c r="B32" s="156" t="s">
        <v>27</v>
      </c>
      <c r="C32" s="157"/>
    </row>
    <row r="33" spans="2:3" ht="15" customHeight="1" x14ac:dyDescent="0.25">
      <c r="B33" s="28"/>
      <c r="C33" s="31" t="s">
        <v>12</v>
      </c>
    </row>
    <row r="34" spans="2:3" ht="15" customHeight="1" x14ac:dyDescent="0.25">
      <c r="B34" s="30"/>
      <c r="C34" s="31" t="s">
        <v>168</v>
      </c>
    </row>
    <row r="35" spans="2:3" ht="15" customHeight="1" x14ac:dyDescent="0.25">
      <c r="B35" s="150" t="s">
        <v>185</v>
      </c>
      <c r="C35" s="151"/>
    </row>
    <row r="36" spans="2:3" ht="33.75" customHeight="1" x14ac:dyDescent="0.25">
      <c r="B36" s="33"/>
      <c r="C36" s="43" t="s">
        <v>186</v>
      </c>
    </row>
    <row r="37" spans="2:3" ht="15" customHeight="1" x14ac:dyDescent="0.25">
      <c r="B37" s="148" t="s">
        <v>13</v>
      </c>
      <c r="C37" s="149"/>
    </row>
    <row r="38" spans="2:3" ht="15" customHeight="1" x14ac:dyDescent="0.25">
      <c r="B38" s="34"/>
      <c r="C38" s="32" t="s">
        <v>14</v>
      </c>
    </row>
    <row r="39" spans="2:3" ht="31.5" customHeight="1" x14ac:dyDescent="0.25">
      <c r="B39" s="35"/>
      <c r="C39" s="36" t="s">
        <v>15</v>
      </c>
    </row>
    <row r="40" spans="2:3" ht="15" customHeight="1" x14ac:dyDescent="0.25">
      <c r="B40" s="7"/>
    </row>
    <row r="41" spans="2:3" ht="15" customHeight="1" x14ac:dyDescent="0.25">
      <c r="B41" s="24"/>
    </row>
    <row r="42" spans="2:3" ht="113.25" customHeight="1" x14ac:dyDescent="0.25">
      <c r="B42" s="24"/>
      <c r="C42" s="27" t="e" vm="1">
        <v>#VALUE!</v>
      </c>
    </row>
    <row r="43" spans="2:3" ht="15" customHeight="1" x14ac:dyDescent="0.25">
      <c r="B43" s="24"/>
    </row>
    <row r="44" spans="2:3" ht="15" customHeight="1" x14ac:dyDescent="0.25">
      <c r="B44" s="24"/>
    </row>
    <row r="45" spans="2:3" ht="15" customHeight="1" x14ac:dyDescent="0.25">
      <c r="B45" s="25"/>
    </row>
    <row r="46" spans="2:3" ht="15" customHeight="1" x14ac:dyDescent="0.25">
      <c r="B46" s="26"/>
    </row>
  </sheetData>
  <mergeCells count="27">
    <mergeCell ref="B16:C16"/>
    <mergeCell ref="B17:C17"/>
    <mergeCell ref="B18:C18"/>
    <mergeCell ref="B19:C19"/>
    <mergeCell ref="B32:C32"/>
    <mergeCell ref="B22:C22"/>
    <mergeCell ref="B23:C23"/>
    <mergeCell ref="B24:C24"/>
    <mergeCell ref="B26:C26"/>
    <mergeCell ref="B27:C27"/>
    <mergeCell ref="B30:C30"/>
    <mergeCell ref="B37:C37"/>
    <mergeCell ref="B35:C35"/>
    <mergeCell ref="B7:C7"/>
    <mergeCell ref="B2:C2"/>
    <mergeCell ref="B3:C3"/>
    <mergeCell ref="B4:C4"/>
    <mergeCell ref="B5:C5"/>
    <mergeCell ref="B6:C6"/>
    <mergeCell ref="B20:C20"/>
    <mergeCell ref="B8:C8"/>
    <mergeCell ref="B11:C11"/>
    <mergeCell ref="B12:C12"/>
    <mergeCell ref="B13:C13"/>
    <mergeCell ref="B14:C14"/>
    <mergeCell ref="B10:C10"/>
    <mergeCell ref="B15:C15"/>
  </mergeCells>
  <printOptions horizontalCentered="1"/>
  <pageMargins left="1.2" right="1.2" top="0.75" bottom="0.75" header="0.3" footer="0.3"/>
  <pageSetup scale="51" orientation="portrait" r:id="rId1"/>
  <rowBreaks count="1" manualBreakCount="1">
    <brk id="2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82484-6DE4-4EB5-9BFD-93C42A1E453F}">
  <sheetPr>
    <pageSetUpPr fitToPage="1"/>
  </sheetPr>
  <dimension ref="A1:Q64"/>
  <sheetViews>
    <sheetView showGridLines="0" zoomScale="80" zoomScaleNormal="80" workbookViewId="0">
      <selection activeCell="W48" sqref="W48"/>
    </sheetView>
  </sheetViews>
  <sheetFormatPr defaultRowHeight="15" x14ac:dyDescent="0.25"/>
  <cols>
    <col min="1" max="1" width="13.140625" style="126" customWidth="1"/>
    <col min="2" max="2" width="26.7109375" style="127" customWidth="1"/>
    <col min="3" max="3" width="28" style="127" hidden="1" customWidth="1"/>
    <col min="4" max="5" width="28" style="126" customWidth="1"/>
    <col min="6" max="6" width="28.140625" style="128" customWidth="1"/>
    <col min="7" max="7" width="11.140625" style="129" customWidth="1"/>
    <col min="8" max="8" width="66.140625" style="128" bestFit="1" customWidth="1"/>
    <col min="9" max="9" width="9.140625" style="128"/>
    <col min="10" max="10" width="9.140625" style="130" hidden="1" customWidth="1"/>
    <col min="11" max="16384" width="9.140625" style="128"/>
  </cols>
  <sheetData>
    <row r="1" spans="1:17" s="4" customFormat="1" ht="28.5" customHeight="1" x14ac:dyDescent="0.25">
      <c r="A1" s="122" t="s">
        <v>198</v>
      </c>
      <c r="B1" s="123"/>
      <c r="C1" s="123"/>
      <c r="D1" s="124"/>
      <c r="E1" s="124"/>
      <c r="F1" s="124"/>
      <c r="G1" s="125"/>
      <c r="H1" s="124"/>
      <c r="I1" s="6"/>
      <c r="J1" s="110"/>
      <c r="K1" s="5"/>
      <c r="L1" s="5"/>
      <c r="M1" s="5"/>
      <c r="N1" s="5"/>
      <c r="O1" s="5"/>
      <c r="P1" s="5"/>
      <c r="Q1" s="5"/>
    </row>
    <row r="2" spans="1:17" s="4" customFormat="1" ht="13.5" customHeight="1" x14ac:dyDescent="0.25">
      <c r="A2" s="124"/>
      <c r="B2" s="123"/>
      <c r="C2" s="123"/>
      <c r="D2" s="124"/>
      <c r="E2" s="124"/>
      <c r="F2" s="124"/>
      <c r="G2" s="125"/>
      <c r="H2" s="124"/>
      <c r="I2" s="6"/>
      <c r="J2" s="110"/>
      <c r="K2" s="5"/>
      <c r="L2" s="5"/>
      <c r="M2" s="5"/>
      <c r="N2" s="5"/>
      <c r="O2" s="5"/>
      <c r="P2" s="5"/>
      <c r="Q2" s="5"/>
    </row>
    <row r="3" spans="1:17" hidden="1" x14ac:dyDescent="0.25"/>
    <row r="4" spans="1:17" hidden="1" x14ac:dyDescent="0.25">
      <c r="A4" s="126" t="s">
        <v>206</v>
      </c>
    </row>
    <row r="5" spans="1:17" hidden="1" x14ac:dyDescent="0.25"/>
    <row r="6" spans="1:17" hidden="1" x14ac:dyDescent="0.25"/>
    <row r="7" spans="1:17" hidden="1" x14ac:dyDescent="0.25"/>
    <row r="8" spans="1:17" hidden="1" x14ac:dyDescent="0.25"/>
    <row r="9" spans="1:17" hidden="1" x14ac:dyDescent="0.25"/>
    <row r="10" spans="1:17" hidden="1" x14ac:dyDescent="0.25"/>
    <row r="11" spans="1:17" hidden="1" x14ac:dyDescent="0.25"/>
    <row r="12" spans="1:17" hidden="1" x14ac:dyDescent="0.25"/>
    <row r="13" spans="1:17" hidden="1" x14ac:dyDescent="0.25"/>
    <row r="14" spans="1:17" hidden="1" x14ac:dyDescent="0.25"/>
    <row r="15" spans="1:17" hidden="1" x14ac:dyDescent="0.25"/>
    <row r="16" spans="1:17" hidden="1" x14ac:dyDescent="0.25"/>
    <row r="17" spans="1:10" hidden="1" x14ac:dyDescent="0.25"/>
    <row r="18" spans="1:10" ht="15" hidden="1" customHeight="1" x14ac:dyDescent="0.35">
      <c r="A18" s="131"/>
      <c r="B18" s="132"/>
      <c r="C18" s="132"/>
      <c r="D18" s="133"/>
      <c r="E18" s="133"/>
      <c r="F18" s="133"/>
      <c r="G18" s="131"/>
    </row>
    <row r="19" spans="1:10" s="136" customFormat="1" ht="45" x14ac:dyDescent="0.25">
      <c r="A19" s="134" t="s">
        <v>9</v>
      </c>
      <c r="B19" s="134" t="s">
        <v>188</v>
      </c>
      <c r="C19" s="80" t="s">
        <v>219</v>
      </c>
      <c r="D19" s="134" t="s">
        <v>169</v>
      </c>
      <c r="E19" s="134" t="s">
        <v>167</v>
      </c>
      <c r="F19" s="134" t="s">
        <v>170</v>
      </c>
      <c r="G19" s="135" t="s">
        <v>13</v>
      </c>
      <c r="H19" s="135" t="s">
        <v>17</v>
      </c>
      <c r="J19" s="137" t="s">
        <v>214</v>
      </c>
    </row>
    <row r="20" spans="1:10" s="136" customFormat="1" x14ac:dyDescent="0.25">
      <c r="A20" s="98" t="s">
        <v>47</v>
      </c>
      <c r="B20" s="138" t="s">
        <v>60</v>
      </c>
      <c r="C20" s="121" t="str">
        <f>_xlfn.XLOOKUP(B20,Lists!E:E,Lists!F:F,"")</f>
        <v>License</v>
      </c>
      <c r="D20" s="99" t="s">
        <v>122</v>
      </c>
      <c r="E20" s="99"/>
      <c r="F20" s="98" t="s">
        <v>222</v>
      </c>
      <c r="G20" s="100">
        <v>535</v>
      </c>
      <c r="H20" s="101"/>
      <c r="J20" s="130" t="str">
        <f t="shared" ref="J20:J64" si="0">IF(C20&lt;&gt;"", SUBSTITUTE(SUBSTITUTE(C20, " ", "_"), "/", "_"), "")</f>
        <v>License</v>
      </c>
    </row>
    <row r="21" spans="1:10" s="136" customFormat="1" x14ac:dyDescent="0.25">
      <c r="A21" s="98" t="s">
        <v>47</v>
      </c>
      <c r="B21" s="138" t="s">
        <v>60</v>
      </c>
      <c r="C21" s="121" t="str">
        <f>_xlfn.XLOOKUP(B21,Lists!E:E,Lists!F:F,"")</f>
        <v>License</v>
      </c>
      <c r="D21" s="99" t="s">
        <v>122</v>
      </c>
      <c r="E21" s="99"/>
      <c r="F21" s="98" t="s">
        <v>223</v>
      </c>
      <c r="G21" s="100">
        <v>66</v>
      </c>
      <c r="H21" s="101"/>
      <c r="J21" s="130" t="str">
        <f t="shared" si="0"/>
        <v>License</v>
      </c>
    </row>
    <row r="22" spans="1:10" s="136" customFormat="1" x14ac:dyDescent="0.25">
      <c r="A22" s="98" t="s">
        <v>47</v>
      </c>
      <c r="B22" s="138" t="s">
        <v>60</v>
      </c>
      <c r="C22" s="121" t="str">
        <f>_xlfn.XLOOKUP(B22,Lists!E:E,Lists!F:F,"")</f>
        <v>License</v>
      </c>
      <c r="D22" s="99" t="s">
        <v>122</v>
      </c>
      <c r="E22" s="99"/>
      <c r="F22" s="98" t="s">
        <v>224</v>
      </c>
      <c r="G22" s="100">
        <v>16</v>
      </c>
      <c r="H22" s="101"/>
      <c r="J22" s="130" t="str">
        <f t="shared" si="0"/>
        <v>License</v>
      </c>
    </row>
    <row r="23" spans="1:10" s="136" customFormat="1" x14ac:dyDescent="0.25">
      <c r="A23" s="98" t="s">
        <v>47</v>
      </c>
      <c r="B23" s="138" t="s">
        <v>60</v>
      </c>
      <c r="C23" s="121" t="str">
        <f>_xlfn.XLOOKUP(B23,Lists!E:E,Lists!F:F,"")</f>
        <v>License</v>
      </c>
      <c r="D23" s="99" t="s">
        <v>122</v>
      </c>
      <c r="E23" s="99"/>
      <c r="F23" s="98" t="s">
        <v>225</v>
      </c>
      <c r="G23" s="100">
        <v>2</v>
      </c>
      <c r="H23" s="101"/>
      <c r="J23" s="130" t="str">
        <f t="shared" si="0"/>
        <v>License</v>
      </c>
    </row>
    <row r="24" spans="1:10" s="136" customFormat="1" x14ac:dyDescent="0.25">
      <c r="A24" s="98" t="s">
        <v>47</v>
      </c>
      <c r="B24" s="138" t="s">
        <v>60</v>
      </c>
      <c r="C24" s="121" t="str">
        <f>_xlfn.XLOOKUP(B24,Lists!E:E,Lists!F:F,"")</f>
        <v>License</v>
      </c>
      <c r="D24" s="99" t="s">
        <v>122</v>
      </c>
      <c r="E24" s="99"/>
      <c r="F24" s="98" t="s">
        <v>226</v>
      </c>
      <c r="G24" s="100">
        <v>1</v>
      </c>
      <c r="H24" s="101"/>
      <c r="J24" s="130" t="str">
        <f t="shared" si="0"/>
        <v>License</v>
      </c>
    </row>
    <row r="25" spans="1:10" s="136" customFormat="1" x14ac:dyDescent="0.25">
      <c r="A25" s="98" t="s">
        <v>47</v>
      </c>
      <c r="B25" s="138" t="s">
        <v>60</v>
      </c>
      <c r="C25" s="121" t="str">
        <f>_xlfn.XLOOKUP(B25,Lists!E:E,Lists!F:F,"")</f>
        <v>License</v>
      </c>
      <c r="D25" s="99" t="s">
        <v>122</v>
      </c>
      <c r="E25" s="99"/>
      <c r="F25" s="98" t="s">
        <v>227</v>
      </c>
      <c r="G25" s="100">
        <v>6</v>
      </c>
      <c r="H25" s="101"/>
      <c r="J25" s="130" t="str">
        <f t="shared" si="0"/>
        <v>License</v>
      </c>
    </row>
    <row r="26" spans="1:10" s="136" customFormat="1" x14ac:dyDescent="0.25">
      <c r="A26" s="98" t="s">
        <v>47</v>
      </c>
      <c r="B26" s="138" t="s">
        <v>60</v>
      </c>
      <c r="C26" s="121" t="str">
        <f>_xlfn.XLOOKUP(B26,Lists!E:E,Lists!F:F,"")</f>
        <v>License</v>
      </c>
      <c r="D26" s="99" t="s">
        <v>122</v>
      </c>
      <c r="E26" s="99"/>
      <c r="F26" s="98" t="s">
        <v>228</v>
      </c>
      <c r="G26" s="100">
        <v>25</v>
      </c>
      <c r="H26" s="101"/>
      <c r="J26" s="130" t="str">
        <f t="shared" si="0"/>
        <v>License</v>
      </c>
    </row>
    <row r="27" spans="1:10" x14ac:dyDescent="0.25">
      <c r="A27" s="98" t="s">
        <v>47</v>
      </c>
      <c r="B27" s="138" t="s">
        <v>60</v>
      </c>
      <c r="C27" s="121" t="str">
        <f>_xlfn.XLOOKUP(B27,Lists!E:E,Lists!F:F,"")</f>
        <v>License</v>
      </c>
      <c r="D27" s="99" t="s">
        <v>97</v>
      </c>
      <c r="E27" s="99"/>
      <c r="F27" s="98" t="s">
        <v>229</v>
      </c>
      <c r="G27" s="100">
        <v>1</v>
      </c>
      <c r="H27" s="101"/>
      <c r="J27" s="130" t="str">
        <f t="shared" si="0"/>
        <v>License</v>
      </c>
    </row>
    <row r="28" spans="1:10" x14ac:dyDescent="0.25">
      <c r="A28" s="98" t="s">
        <v>47</v>
      </c>
      <c r="B28" s="138" t="s">
        <v>60</v>
      </c>
      <c r="C28" s="121" t="str">
        <f>_xlfn.XLOOKUP(B28,Lists!E:E,Lists!F:F,"")</f>
        <v>License</v>
      </c>
      <c r="D28" s="99" t="s">
        <v>97</v>
      </c>
      <c r="E28" s="99"/>
      <c r="F28" s="98" t="s">
        <v>230</v>
      </c>
      <c r="G28" s="100">
        <v>380</v>
      </c>
      <c r="H28" s="101"/>
      <c r="J28" s="130" t="str">
        <f t="shared" si="0"/>
        <v>License</v>
      </c>
    </row>
    <row r="29" spans="1:10" x14ac:dyDescent="0.25">
      <c r="A29" s="98" t="s">
        <v>47</v>
      </c>
      <c r="B29" s="138" t="s">
        <v>60</v>
      </c>
      <c r="C29" s="121" t="str">
        <f>_xlfn.XLOOKUP(B29,Lists!E:E,Lists!F:F,"")</f>
        <v>License</v>
      </c>
      <c r="D29" s="99" t="s">
        <v>97</v>
      </c>
      <c r="E29" s="99"/>
      <c r="F29" s="98" t="s">
        <v>231</v>
      </c>
      <c r="G29" s="100">
        <v>155</v>
      </c>
      <c r="H29" s="101"/>
      <c r="J29" s="130" t="str">
        <f t="shared" si="0"/>
        <v>License</v>
      </c>
    </row>
    <row r="30" spans="1:10" s="136" customFormat="1" x14ac:dyDescent="0.25">
      <c r="A30" s="98" t="s">
        <v>47</v>
      </c>
      <c r="B30" s="138" t="s">
        <v>60</v>
      </c>
      <c r="C30" s="121" t="str">
        <f>_xlfn.XLOOKUP(B30,Lists!E:E,Lists!F:F,"")</f>
        <v>License</v>
      </c>
      <c r="D30" s="99" t="s">
        <v>97</v>
      </c>
      <c r="E30" s="99"/>
      <c r="F30" s="98" t="s">
        <v>232</v>
      </c>
      <c r="G30" s="100">
        <v>66</v>
      </c>
      <c r="H30" s="101"/>
      <c r="J30" s="130" t="str">
        <f t="shared" si="0"/>
        <v>License</v>
      </c>
    </row>
    <row r="31" spans="1:10" s="136" customFormat="1" x14ac:dyDescent="0.25">
      <c r="A31" s="98" t="s">
        <v>47</v>
      </c>
      <c r="B31" s="138" t="s">
        <v>60</v>
      </c>
      <c r="C31" s="121" t="str">
        <f>_xlfn.XLOOKUP(B31,Lists!E:E,Lists!F:F,"")</f>
        <v>License</v>
      </c>
      <c r="D31" s="99" t="s">
        <v>97</v>
      </c>
      <c r="E31" s="99"/>
      <c r="F31" s="98" t="s">
        <v>233</v>
      </c>
      <c r="G31" s="100">
        <v>16</v>
      </c>
      <c r="H31" s="101"/>
      <c r="J31" s="130" t="str">
        <f t="shared" si="0"/>
        <v>License</v>
      </c>
    </row>
    <row r="32" spans="1:10" s="136" customFormat="1" x14ac:dyDescent="0.25">
      <c r="A32" s="98" t="s">
        <v>47</v>
      </c>
      <c r="B32" s="138" t="s">
        <v>60</v>
      </c>
      <c r="C32" s="121" t="str">
        <f>_xlfn.XLOOKUP(B32,Lists!E:E,Lists!F:F,"")</f>
        <v>License</v>
      </c>
      <c r="D32" s="99" t="s">
        <v>97</v>
      </c>
      <c r="E32" s="99"/>
      <c r="F32" s="98" t="s">
        <v>234</v>
      </c>
      <c r="G32" s="100">
        <v>2</v>
      </c>
      <c r="H32" s="101"/>
      <c r="J32" s="130" t="str">
        <f t="shared" si="0"/>
        <v>License</v>
      </c>
    </row>
    <row r="33" spans="1:10" x14ac:dyDescent="0.25">
      <c r="A33" s="98" t="s">
        <v>47</v>
      </c>
      <c r="B33" s="138" t="s">
        <v>60</v>
      </c>
      <c r="C33" s="121" t="str">
        <f>_xlfn.XLOOKUP(B33,Lists!E:E,Lists!F:F,"")</f>
        <v>License</v>
      </c>
      <c r="D33" s="99" t="s">
        <v>97</v>
      </c>
      <c r="E33" s="99"/>
      <c r="F33" s="98" t="s">
        <v>235</v>
      </c>
      <c r="G33" s="100">
        <v>1</v>
      </c>
      <c r="H33" s="101"/>
      <c r="J33" s="130" t="str">
        <f t="shared" si="0"/>
        <v>License</v>
      </c>
    </row>
    <row r="34" spans="1:10" ht="15.75" thickBot="1" x14ac:dyDescent="0.3">
      <c r="A34" s="98" t="s">
        <v>47</v>
      </c>
      <c r="B34" s="138" t="s">
        <v>60</v>
      </c>
      <c r="C34" s="121" t="str">
        <f>_xlfn.XLOOKUP(B34,Lists!E:E,Lists!F:F,"")</f>
        <v>License</v>
      </c>
      <c r="D34" s="99" t="s">
        <v>97</v>
      </c>
      <c r="E34" s="99"/>
      <c r="F34" s="146" t="s">
        <v>236</v>
      </c>
      <c r="G34" s="100">
        <v>6</v>
      </c>
      <c r="H34" s="101"/>
      <c r="J34" s="130" t="str">
        <f t="shared" si="0"/>
        <v>License</v>
      </c>
    </row>
    <row r="35" spans="1:10" ht="15.75" thickBot="1" x14ac:dyDescent="0.3">
      <c r="A35" s="98" t="s">
        <v>47</v>
      </c>
      <c r="B35" s="138" t="s">
        <v>60</v>
      </c>
      <c r="C35" s="121" t="str">
        <f>_xlfn.XLOOKUP(B35,Lists!E:E,Lists!F:F,"")</f>
        <v>License</v>
      </c>
      <c r="D35" s="99" t="s">
        <v>97</v>
      </c>
      <c r="E35" s="99"/>
      <c r="F35" s="146" t="s">
        <v>237</v>
      </c>
      <c r="G35" s="100">
        <v>25</v>
      </c>
      <c r="H35" s="101"/>
      <c r="J35" s="130" t="str">
        <f t="shared" si="0"/>
        <v>License</v>
      </c>
    </row>
    <row r="36" spans="1:10" x14ac:dyDescent="0.25">
      <c r="A36" s="98"/>
      <c r="B36" s="138"/>
      <c r="C36" s="121">
        <f>_xlfn.XLOOKUP(B36,Lists!E:E,Lists!F:F,"")</f>
        <v>0</v>
      </c>
      <c r="D36" s="99"/>
      <c r="E36" s="99"/>
      <c r="F36" s="98"/>
      <c r="G36" s="100"/>
      <c r="H36" s="101"/>
      <c r="J36" s="130" t="str">
        <f t="shared" si="0"/>
        <v>0</v>
      </c>
    </row>
    <row r="37" spans="1:10" x14ac:dyDescent="0.25">
      <c r="A37" s="98"/>
      <c r="B37" s="138"/>
      <c r="C37" s="121">
        <f>_xlfn.XLOOKUP(B37,Lists!E:E,Lists!F:F,"")</f>
        <v>0</v>
      </c>
      <c r="D37" s="99"/>
      <c r="E37" s="99"/>
      <c r="F37" s="98"/>
      <c r="G37" s="100"/>
      <c r="H37" s="101"/>
      <c r="J37" s="130" t="str">
        <f t="shared" si="0"/>
        <v>0</v>
      </c>
    </row>
    <row r="38" spans="1:10" s="136" customFormat="1" x14ac:dyDescent="0.25">
      <c r="A38" s="98"/>
      <c r="B38" s="138"/>
      <c r="C38" s="121">
        <f>_xlfn.XLOOKUP(B38,Lists!E:E,Lists!F:F,"")</f>
        <v>0</v>
      </c>
      <c r="D38" s="99"/>
      <c r="E38" s="99"/>
      <c r="F38" s="98"/>
      <c r="G38" s="100"/>
      <c r="H38" s="101"/>
      <c r="J38" s="130" t="str">
        <f t="shared" si="0"/>
        <v>0</v>
      </c>
    </row>
    <row r="39" spans="1:10" x14ac:dyDescent="0.25">
      <c r="A39" s="98"/>
      <c r="B39" s="138"/>
      <c r="C39" s="121">
        <f>_xlfn.XLOOKUP(B39,Lists!E:E,Lists!F:F,"")</f>
        <v>0</v>
      </c>
      <c r="D39" s="99"/>
      <c r="E39" s="99"/>
      <c r="F39" s="98"/>
      <c r="G39" s="100"/>
      <c r="H39" s="101"/>
      <c r="J39" s="130" t="str">
        <f t="shared" si="0"/>
        <v>0</v>
      </c>
    </row>
    <row r="40" spans="1:10" x14ac:dyDescent="0.25">
      <c r="A40" s="98"/>
      <c r="B40" s="138"/>
      <c r="C40" s="121">
        <f>_xlfn.XLOOKUP(B40,Lists!E:E,Lists!F:F,"")</f>
        <v>0</v>
      </c>
      <c r="D40" s="99"/>
      <c r="E40" s="99"/>
      <c r="F40" s="98"/>
      <c r="G40" s="100"/>
      <c r="H40" s="101"/>
      <c r="J40" s="130" t="str">
        <f t="shared" si="0"/>
        <v>0</v>
      </c>
    </row>
    <row r="41" spans="1:10" x14ac:dyDescent="0.25">
      <c r="A41" s="98"/>
      <c r="B41" s="138"/>
      <c r="C41" s="121">
        <f>_xlfn.XLOOKUP(B41,Lists!E:E,Lists!F:F,"")</f>
        <v>0</v>
      </c>
      <c r="D41" s="99"/>
      <c r="E41" s="99"/>
      <c r="F41" s="98"/>
      <c r="G41" s="100"/>
      <c r="H41" s="101"/>
      <c r="J41" s="130" t="str">
        <f t="shared" si="0"/>
        <v>0</v>
      </c>
    </row>
    <row r="42" spans="1:10" x14ac:dyDescent="0.25">
      <c r="A42" s="98"/>
      <c r="B42" s="138"/>
      <c r="C42" s="121">
        <f>_xlfn.XLOOKUP(B42,Lists!E:E,Lists!F:F,"")</f>
        <v>0</v>
      </c>
      <c r="D42" s="99"/>
      <c r="E42" s="99"/>
      <c r="F42" s="98"/>
      <c r="G42" s="100"/>
      <c r="H42" s="101"/>
      <c r="J42" s="130" t="str">
        <f t="shared" si="0"/>
        <v>0</v>
      </c>
    </row>
    <row r="43" spans="1:10" x14ac:dyDescent="0.25">
      <c r="A43" s="98"/>
      <c r="B43" s="138"/>
      <c r="C43" s="121">
        <f>_xlfn.XLOOKUP(B43,Lists!E:E,Lists!F:F,"")</f>
        <v>0</v>
      </c>
      <c r="D43" s="99"/>
      <c r="E43" s="99"/>
      <c r="F43" s="98"/>
      <c r="G43" s="100"/>
      <c r="H43" s="101"/>
      <c r="J43" s="130" t="str">
        <f t="shared" si="0"/>
        <v>0</v>
      </c>
    </row>
    <row r="44" spans="1:10" x14ac:dyDescent="0.25">
      <c r="A44" s="98"/>
      <c r="B44" s="138"/>
      <c r="C44" s="121">
        <f>_xlfn.XLOOKUP(B44,Lists!E:E,Lists!F:F,"")</f>
        <v>0</v>
      </c>
      <c r="D44" s="99"/>
      <c r="E44" s="99"/>
      <c r="F44" s="98"/>
      <c r="G44" s="100"/>
      <c r="H44" s="101"/>
      <c r="J44" s="130" t="str">
        <f t="shared" si="0"/>
        <v>0</v>
      </c>
    </row>
    <row r="45" spans="1:10" x14ac:dyDescent="0.25">
      <c r="A45" s="98"/>
      <c r="B45" s="138"/>
      <c r="C45" s="121">
        <f>_xlfn.XLOOKUP(B45,Lists!E:E,Lists!F:F,"")</f>
        <v>0</v>
      </c>
      <c r="D45" s="99"/>
      <c r="E45" s="99"/>
      <c r="F45" s="98"/>
      <c r="G45" s="100"/>
      <c r="H45" s="101"/>
      <c r="J45" s="130" t="str">
        <f t="shared" si="0"/>
        <v>0</v>
      </c>
    </row>
    <row r="46" spans="1:10" x14ac:dyDescent="0.25">
      <c r="A46" s="98"/>
      <c r="B46" s="138"/>
      <c r="C46" s="121">
        <f>_xlfn.XLOOKUP(B46,Lists!E:E,Lists!F:F,"")</f>
        <v>0</v>
      </c>
      <c r="D46" s="99"/>
      <c r="E46" s="99"/>
      <c r="F46" s="98"/>
      <c r="G46" s="100"/>
      <c r="H46" s="101"/>
      <c r="J46" s="130" t="str">
        <f t="shared" si="0"/>
        <v>0</v>
      </c>
    </row>
    <row r="47" spans="1:10" x14ac:dyDescent="0.25">
      <c r="A47" s="98"/>
      <c r="B47" s="138"/>
      <c r="C47" s="121">
        <f>_xlfn.XLOOKUP(B47,Lists!E:E,Lists!F:F,"")</f>
        <v>0</v>
      </c>
      <c r="D47" s="99"/>
      <c r="E47" s="99"/>
      <c r="F47" s="98"/>
      <c r="G47" s="100"/>
      <c r="H47" s="101"/>
      <c r="J47" s="130" t="str">
        <f t="shared" si="0"/>
        <v>0</v>
      </c>
    </row>
    <row r="48" spans="1:10" s="136" customFormat="1" x14ac:dyDescent="0.25">
      <c r="A48" s="98"/>
      <c r="B48" s="138"/>
      <c r="C48" s="121">
        <f>_xlfn.XLOOKUP(B48,Lists!E:E,Lists!F:F,"")</f>
        <v>0</v>
      </c>
      <c r="D48" s="99"/>
      <c r="E48" s="99"/>
      <c r="F48" s="98"/>
      <c r="G48" s="100"/>
      <c r="H48" s="101"/>
      <c r="J48" s="130" t="str">
        <f t="shared" si="0"/>
        <v>0</v>
      </c>
    </row>
    <row r="49" spans="1:10" x14ac:dyDescent="0.25">
      <c r="A49" s="98"/>
      <c r="B49" s="138"/>
      <c r="C49" s="121">
        <f>_xlfn.XLOOKUP(B49,Lists!E:E,Lists!F:F,"")</f>
        <v>0</v>
      </c>
      <c r="D49" s="99"/>
      <c r="E49" s="99"/>
      <c r="F49" s="98"/>
      <c r="G49" s="100"/>
      <c r="H49" s="101"/>
      <c r="J49" s="130" t="str">
        <f t="shared" si="0"/>
        <v>0</v>
      </c>
    </row>
    <row r="50" spans="1:10" x14ac:dyDescent="0.25">
      <c r="A50" s="98"/>
      <c r="B50" s="138"/>
      <c r="C50" s="121">
        <f>_xlfn.XLOOKUP(B50,Lists!E:E,Lists!F:F,"")</f>
        <v>0</v>
      </c>
      <c r="D50" s="99"/>
      <c r="E50" s="99"/>
      <c r="F50" s="98"/>
      <c r="G50" s="100"/>
      <c r="H50" s="101"/>
      <c r="J50" s="130" t="str">
        <f t="shared" si="0"/>
        <v>0</v>
      </c>
    </row>
    <row r="51" spans="1:10" x14ac:dyDescent="0.25">
      <c r="A51" s="98"/>
      <c r="B51" s="138"/>
      <c r="C51" s="121">
        <f>_xlfn.XLOOKUP(B51,Lists!E:E,Lists!F:F,"")</f>
        <v>0</v>
      </c>
      <c r="D51" s="99"/>
      <c r="E51" s="99"/>
      <c r="F51" s="98"/>
      <c r="G51" s="100"/>
      <c r="H51" s="101"/>
      <c r="J51" s="130" t="str">
        <f t="shared" si="0"/>
        <v>0</v>
      </c>
    </row>
    <row r="52" spans="1:10" x14ac:dyDescent="0.25">
      <c r="A52" s="98"/>
      <c r="B52" s="138"/>
      <c r="C52" s="121">
        <f>_xlfn.XLOOKUP(B52,Lists!E:E,Lists!F:F,"")</f>
        <v>0</v>
      </c>
      <c r="D52" s="99"/>
      <c r="E52" s="99"/>
      <c r="F52" s="98"/>
      <c r="G52" s="100"/>
      <c r="H52" s="101"/>
      <c r="J52" s="130" t="str">
        <f t="shared" si="0"/>
        <v>0</v>
      </c>
    </row>
    <row r="53" spans="1:10" x14ac:dyDescent="0.25">
      <c r="A53" s="98"/>
      <c r="B53" s="138"/>
      <c r="C53" s="121">
        <f>_xlfn.XLOOKUP(B53,Lists!E:E,Lists!F:F,"")</f>
        <v>0</v>
      </c>
      <c r="D53" s="99"/>
      <c r="E53" s="99"/>
      <c r="F53" s="98"/>
      <c r="G53" s="100"/>
      <c r="H53" s="101"/>
      <c r="J53" s="130" t="str">
        <f t="shared" si="0"/>
        <v>0</v>
      </c>
    </row>
    <row r="54" spans="1:10" s="136" customFormat="1" x14ac:dyDescent="0.25">
      <c r="A54" s="98"/>
      <c r="B54" s="138"/>
      <c r="C54" s="121">
        <f>_xlfn.XLOOKUP(B54,Lists!E:E,Lists!F:F,"")</f>
        <v>0</v>
      </c>
      <c r="D54" s="99"/>
      <c r="E54" s="99"/>
      <c r="F54" s="98"/>
      <c r="G54" s="100"/>
      <c r="H54" s="101"/>
      <c r="J54" s="130" t="str">
        <f t="shared" si="0"/>
        <v>0</v>
      </c>
    </row>
    <row r="55" spans="1:10" s="136" customFormat="1" x14ac:dyDescent="0.25">
      <c r="A55" s="98"/>
      <c r="B55" s="138"/>
      <c r="C55" s="121">
        <f>_xlfn.XLOOKUP(B55,Lists!E:E,Lists!F:F,"")</f>
        <v>0</v>
      </c>
      <c r="D55" s="99"/>
      <c r="E55" s="99"/>
      <c r="F55" s="98"/>
      <c r="G55" s="100"/>
      <c r="H55" s="101"/>
      <c r="J55" s="130" t="str">
        <f t="shared" si="0"/>
        <v>0</v>
      </c>
    </row>
    <row r="56" spans="1:10" x14ac:dyDescent="0.25">
      <c r="A56" s="98"/>
      <c r="B56" s="138"/>
      <c r="C56" s="121">
        <f>_xlfn.XLOOKUP(B56,Lists!E:E,Lists!F:F,"")</f>
        <v>0</v>
      </c>
      <c r="D56" s="99"/>
      <c r="E56" s="99"/>
      <c r="F56" s="98"/>
      <c r="G56" s="100"/>
      <c r="H56" s="101"/>
      <c r="J56" s="130" t="str">
        <f t="shared" si="0"/>
        <v>0</v>
      </c>
    </row>
    <row r="57" spans="1:10" x14ac:dyDescent="0.25">
      <c r="A57" s="98"/>
      <c r="B57" s="138"/>
      <c r="C57" s="121">
        <f>_xlfn.XLOOKUP(B57,Lists!E:E,Lists!F:F,"")</f>
        <v>0</v>
      </c>
      <c r="D57" s="99"/>
      <c r="E57" s="99"/>
      <c r="F57" s="98"/>
      <c r="G57" s="100"/>
      <c r="H57" s="101"/>
      <c r="J57" s="130" t="str">
        <f t="shared" si="0"/>
        <v>0</v>
      </c>
    </row>
    <row r="58" spans="1:10" x14ac:dyDescent="0.25">
      <c r="A58" s="98"/>
      <c r="B58" s="138"/>
      <c r="C58" s="121">
        <f>_xlfn.XLOOKUP(B58,Lists!E:E,Lists!F:F,"")</f>
        <v>0</v>
      </c>
      <c r="D58" s="99"/>
      <c r="E58" s="99"/>
      <c r="F58" s="98"/>
      <c r="G58" s="100"/>
      <c r="H58" s="101"/>
      <c r="J58" s="130" t="str">
        <f t="shared" si="0"/>
        <v>0</v>
      </c>
    </row>
    <row r="59" spans="1:10" x14ac:dyDescent="0.25">
      <c r="A59" s="98"/>
      <c r="B59" s="138"/>
      <c r="C59" s="121">
        <f>_xlfn.XLOOKUP(B59,Lists!E:E,Lists!F:F,"")</f>
        <v>0</v>
      </c>
      <c r="D59" s="99"/>
      <c r="E59" s="99"/>
      <c r="F59" s="98"/>
      <c r="G59" s="100"/>
      <c r="H59" s="101"/>
      <c r="J59" s="130" t="str">
        <f t="shared" si="0"/>
        <v>0</v>
      </c>
    </row>
    <row r="60" spans="1:10" x14ac:dyDescent="0.25">
      <c r="A60" s="98"/>
      <c r="B60" s="138"/>
      <c r="C60" s="121">
        <f>_xlfn.XLOOKUP(B60,Lists!E:E,Lists!F:F,"")</f>
        <v>0</v>
      </c>
      <c r="D60" s="99"/>
      <c r="E60" s="99"/>
      <c r="F60" s="98"/>
      <c r="G60" s="100"/>
      <c r="H60" s="101"/>
      <c r="J60" s="130" t="str">
        <f t="shared" si="0"/>
        <v>0</v>
      </c>
    </row>
    <row r="61" spans="1:10" x14ac:dyDescent="0.25">
      <c r="A61" s="98"/>
      <c r="B61" s="138"/>
      <c r="C61" s="121">
        <f>_xlfn.XLOOKUP(B61,Lists!E:E,Lists!F:F,"")</f>
        <v>0</v>
      </c>
      <c r="D61" s="99"/>
      <c r="E61" s="99"/>
      <c r="F61" s="98"/>
      <c r="G61" s="100"/>
      <c r="H61" s="101"/>
      <c r="J61" s="130" t="str">
        <f t="shared" si="0"/>
        <v>0</v>
      </c>
    </row>
    <row r="62" spans="1:10" x14ac:dyDescent="0.25">
      <c r="A62" s="98"/>
      <c r="B62" s="138"/>
      <c r="C62" s="121">
        <f>_xlfn.XLOOKUP(B62,Lists!E:E,Lists!F:F,"")</f>
        <v>0</v>
      </c>
      <c r="D62" s="99"/>
      <c r="E62" s="99"/>
      <c r="F62" s="98"/>
      <c r="G62" s="100"/>
      <c r="H62" s="101"/>
      <c r="J62" s="130" t="str">
        <f t="shared" si="0"/>
        <v>0</v>
      </c>
    </row>
    <row r="63" spans="1:10" x14ac:dyDescent="0.25">
      <c r="A63" s="98"/>
      <c r="B63" s="138"/>
      <c r="C63" s="121">
        <f>_xlfn.XLOOKUP(B63,Lists!E:E,Lists!F:F,"")</f>
        <v>0</v>
      </c>
      <c r="D63" s="99"/>
      <c r="E63" s="99"/>
      <c r="F63" s="98"/>
      <c r="G63" s="100"/>
      <c r="H63" s="101"/>
      <c r="J63" s="130" t="str">
        <f t="shared" si="0"/>
        <v>0</v>
      </c>
    </row>
    <row r="64" spans="1:10" x14ac:dyDescent="0.25">
      <c r="A64" s="98"/>
      <c r="B64" s="138"/>
      <c r="C64" s="121">
        <f>_xlfn.XLOOKUP(B64,Lists!E:E,Lists!F:F,"")</f>
        <v>0</v>
      </c>
      <c r="D64" s="99"/>
      <c r="E64" s="99"/>
      <c r="F64" s="98"/>
      <c r="G64" s="100"/>
      <c r="H64" s="101"/>
      <c r="J64" s="130" t="str">
        <f t="shared" si="0"/>
        <v>0</v>
      </c>
    </row>
  </sheetData>
  <sheetProtection selectLockedCells="1"/>
  <dataConsolidate/>
  <pageMargins left="0.7" right="0.7" top="0.75" bottom="0.75" header="0.3" footer="0.3"/>
  <pageSetup scale="64"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A12A2A61-B28C-40BB-9F07-DBF8BC860714}">
          <x14:formula1>
            <xm:f>Lists!$D$2:$D$81</xm:f>
          </x14:formula1>
          <xm:sqref>D20:D64</xm:sqref>
        </x14:dataValidation>
        <x14:dataValidation type="list" allowBlank="1" showInputMessage="1" showErrorMessage="1" xr:uid="{003AD036-2EE8-4B0F-B7E4-9264CEEA5038}">
          <x14:formula1>
            <xm:f>Lists!$A$2:$A$3</xm:f>
          </x14:formula1>
          <xm:sqref>A20:A64</xm:sqref>
        </x14:dataValidation>
        <x14:dataValidation type="list" allowBlank="1" showInputMessage="1" showErrorMessage="1" xr:uid="{77B2FEBE-3F55-4401-8BF4-F0856C814B55}">
          <x14:formula1>
            <xm:f>Lists!$E$1:$E$22</xm:f>
          </x14:formula1>
          <xm:sqref>B20:C64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F9048-25A9-411D-8BF0-D93BC9BD7471}">
  <sheetPr>
    <pageSetUpPr fitToPage="1"/>
  </sheetPr>
  <dimension ref="A1:U67"/>
  <sheetViews>
    <sheetView showGridLines="0" tabSelected="1" zoomScale="80" zoomScaleNormal="80" zoomScalePageLayoutView="80" workbookViewId="0">
      <selection activeCell="A17" sqref="A17:G65"/>
    </sheetView>
  </sheetViews>
  <sheetFormatPr defaultRowHeight="15" x14ac:dyDescent="0.25"/>
  <cols>
    <col min="1" max="1" width="15.85546875" style="84" customWidth="1"/>
    <col min="2" max="2" width="28.7109375" style="84" hidden="1" customWidth="1"/>
    <col min="3" max="3" width="32.85546875" style="84" hidden="1" customWidth="1"/>
    <col min="4" max="4" width="25.42578125" style="84" customWidth="1"/>
    <col min="5" max="5" width="16" style="84" customWidth="1"/>
    <col min="6" max="6" width="32" style="84" customWidth="1"/>
    <col min="7" max="7" width="10.42578125" style="92" customWidth="1"/>
    <col min="8" max="9" width="20.42578125" style="58" customWidth="1"/>
    <col min="10" max="10" width="32" style="58" customWidth="1"/>
    <col min="11" max="11" width="10.42578125" style="96" customWidth="1"/>
    <col min="12" max="12" width="14.7109375" style="88" customWidth="1"/>
    <col min="13" max="13" width="14.42578125" style="89" bestFit="1" customWidth="1"/>
    <col min="14" max="14" width="17.85546875" style="78" hidden="1" customWidth="1"/>
    <col min="15" max="15" width="17.85546875" style="88" hidden="1" customWidth="1"/>
    <col min="16" max="17" width="17.85546875" style="58" customWidth="1"/>
    <col min="18" max="18" width="16.42578125" style="58" customWidth="1"/>
    <col min="19" max="19" width="0" style="117" hidden="1" customWidth="1"/>
    <col min="20" max="20" width="8.28515625" style="117" hidden="1" customWidth="1"/>
    <col min="21" max="21" width="0" style="117" hidden="1" customWidth="1"/>
    <col min="22" max="16384" width="9.140625" style="58"/>
  </cols>
  <sheetData>
    <row r="1" spans="1:21" ht="26.45" customHeight="1" x14ac:dyDescent="0.25">
      <c r="A1" s="114" t="s">
        <v>239</v>
      </c>
      <c r="B1" s="57"/>
      <c r="C1" s="57"/>
      <c r="D1" s="57"/>
      <c r="E1" s="57"/>
      <c r="F1" s="57"/>
      <c r="G1" s="77"/>
      <c r="I1" s="57"/>
      <c r="J1" s="59"/>
      <c r="K1" s="94"/>
      <c r="L1" s="61"/>
      <c r="M1" s="60"/>
      <c r="N1" s="61"/>
      <c r="O1" s="61"/>
      <c r="P1" s="5"/>
      <c r="Q1" s="5"/>
      <c r="R1" s="5"/>
      <c r="S1" s="116"/>
    </row>
    <row r="2" spans="1:21" ht="15" customHeight="1" x14ac:dyDescent="0.25">
      <c r="A2" s="115" t="s">
        <v>199</v>
      </c>
      <c r="B2" s="62"/>
      <c r="C2" s="63"/>
      <c r="D2" s="147" t="s">
        <v>238</v>
      </c>
      <c r="E2" s="63"/>
      <c r="F2" s="63"/>
      <c r="G2" s="64"/>
      <c r="H2" s="92"/>
      <c r="J2" s="65"/>
      <c r="K2" s="66"/>
      <c r="L2" s="95"/>
      <c r="M2" s="67"/>
      <c r="N2" s="67"/>
      <c r="O2" s="4"/>
      <c r="P2" s="166" t="s">
        <v>218</v>
      </c>
      <c r="Q2" s="166"/>
      <c r="R2" s="166"/>
    </row>
    <row r="3" spans="1:21" x14ac:dyDescent="0.25">
      <c r="A3" s="115" t="s">
        <v>18</v>
      </c>
      <c r="B3" s="62"/>
      <c r="C3" s="63"/>
      <c r="D3" s="147">
        <v>16039865</v>
      </c>
      <c r="E3" s="63"/>
      <c r="F3" s="63"/>
      <c r="G3" s="64"/>
      <c r="H3" s="92"/>
      <c r="J3" s="65"/>
      <c r="K3" s="66"/>
      <c r="L3" s="95"/>
      <c r="M3" s="67"/>
      <c r="N3" s="67"/>
      <c r="O3" s="4"/>
      <c r="P3" s="166"/>
      <c r="Q3" s="166"/>
      <c r="R3" s="166"/>
    </row>
    <row r="4" spans="1:21" x14ac:dyDescent="0.25">
      <c r="A4" s="115" t="s">
        <v>19</v>
      </c>
      <c r="B4" s="62"/>
      <c r="C4" s="63"/>
      <c r="D4" s="147">
        <v>260000113</v>
      </c>
      <c r="E4" s="63"/>
      <c r="F4" s="63"/>
      <c r="G4" s="64"/>
      <c r="H4" s="92"/>
      <c r="J4" s="65"/>
      <c r="K4" s="66"/>
      <c r="L4" s="95"/>
      <c r="M4" s="67"/>
      <c r="N4" s="67"/>
      <c r="O4" s="4"/>
      <c r="P4" s="166"/>
      <c r="Q4" s="166"/>
      <c r="R4" s="166"/>
    </row>
    <row r="5" spans="1:21" ht="15" customHeight="1" x14ac:dyDescent="0.25">
      <c r="A5" s="115" t="s">
        <v>20</v>
      </c>
      <c r="B5" s="54"/>
      <c r="C5" s="55"/>
      <c r="D5" s="55"/>
      <c r="E5" s="55"/>
      <c r="F5" s="55"/>
      <c r="G5" s="56"/>
      <c r="H5" s="92"/>
      <c r="J5" s="65"/>
      <c r="K5" s="66"/>
      <c r="L5" s="95"/>
      <c r="M5" s="67"/>
      <c r="N5" s="67"/>
      <c r="O5" s="4"/>
      <c r="P5" s="166"/>
      <c r="Q5" s="166"/>
      <c r="R5" s="166"/>
    </row>
    <row r="6" spans="1:21" x14ac:dyDescent="0.25">
      <c r="A6" s="115" t="s">
        <v>21</v>
      </c>
      <c r="B6" s="41"/>
      <c r="C6" s="45"/>
      <c r="D6" s="45"/>
      <c r="E6" s="45"/>
      <c r="F6" s="45"/>
      <c r="G6" s="40"/>
      <c r="H6" s="92"/>
      <c r="J6" s="65"/>
      <c r="K6" s="66"/>
      <c r="L6" s="95"/>
      <c r="M6" s="67"/>
      <c r="N6" s="68"/>
      <c r="O6" s="4"/>
      <c r="P6" s="166"/>
      <c r="Q6" s="166"/>
      <c r="R6" s="166"/>
    </row>
    <row r="7" spans="1:21" x14ac:dyDescent="0.25">
      <c r="A7" s="115" t="s">
        <v>22</v>
      </c>
      <c r="B7" s="39"/>
      <c r="C7" s="45"/>
      <c r="D7" s="45"/>
      <c r="E7" s="45"/>
      <c r="F7" s="45"/>
      <c r="G7" s="40"/>
      <c r="H7" s="92"/>
      <c r="J7" s="65"/>
      <c r="K7" s="66"/>
      <c r="L7" s="95"/>
      <c r="M7" s="67"/>
      <c r="N7" s="67"/>
      <c r="O7" s="4"/>
      <c r="P7" s="166"/>
      <c r="Q7" s="166"/>
      <c r="R7" s="166"/>
    </row>
    <row r="8" spans="1:21" x14ac:dyDescent="0.25">
      <c r="A8" s="115" t="s">
        <v>23</v>
      </c>
      <c r="B8" s="42"/>
      <c r="C8" s="45"/>
      <c r="D8" s="45"/>
      <c r="E8" s="45"/>
      <c r="F8" s="45"/>
      <c r="G8" s="40"/>
      <c r="H8" s="92"/>
      <c r="J8" s="65"/>
      <c r="K8" s="66"/>
      <c r="L8" s="95"/>
      <c r="M8" s="67"/>
      <c r="N8" s="69"/>
      <c r="O8" s="4"/>
      <c r="P8" s="166"/>
      <c r="Q8" s="166"/>
      <c r="R8" s="166"/>
    </row>
    <row r="9" spans="1:21" ht="15" customHeight="1" x14ac:dyDescent="0.25">
      <c r="A9" s="115" t="s">
        <v>24</v>
      </c>
      <c r="B9" s="39"/>
      <c r="C9" s="45"/>
      <c r="D9" s="45"/>
      <c r="E9" s="45"/>
      <c r="F9" s="45"/>
      <c r="G9" s="40"/>
      <c r="H9" s="92"/>
      <c r="J9" s="65"/>
      <c r="K9" s="66"/>
      <c r="L9" s="95"/>
      <c r="M9" s="67"/>
      <c r="N9" s="67"/>
      <c r="O9" s="4"/>
      <c r="P9" s="166"/>
      <c r="Q9" s="166"/>
      <c r="R9" s="166"/>
    </row>
    <row r="10" spans="1:21" ht="18.75" x14ac:dyDescent="0.25">
      <c r="A10" s="70"/>
      <c r="B10" s="70"/>
      <c r="C10" s="70"/>
      <c r="D10" s="70"/>
      <c r="E10" s="70"/>
      <c r="F10" s="70"/>
      <c r="J10" s="71"/>
      <c r="K10" s="71"/>
      <c r="L10" s="71"/>
      <c r="M10" s="72"/>
      <c r="N10" s="71"/>
      <c r="O10" s="73"/>
      <c r="P10" s="166"/>
      <c r="Q10" s="166"/>
      <c r="R10" s="166"/>
      <c r="S10" s="116"/>
    </row>
    <row r="11" spans="1:21" ht="19.5" customHeight="1" x14ac:dyDescent="0.25">
      <c r="A11" s="177" t="s">
        <v>25</v>
      </c>
      <c r="B11" s="177"/>
      <c r="C11" s="177"/>
      <c r="D11" s="177"/>
      <c r="E11" s="177"/>
      <c r="F11" s="177"/>
      <c r="G11" s="93"/>
      <c r="I11" s="74"/>
      <c r="J11" s="103"/>
      <c r="K11" s="103"/>
      <c r="L11" s="103"/>
      <c r="M11" s="103"/>
      <c r="N11" s="103"/>
      <c r="O11" s="75"/>
      <c r="P11" s="90"/>
      <c r="Q11" s="90"/>
      <c r="R11" s="4"/>
      <c r="S11" s="116"/>
    </row>
    <row r="12" spans="1:21" s="113" customFormat="1" ht="15" customHeight="1" x14ac:dyDescent="0.25">
      <c r="A12" s="181" t="s">
        <v>177</v>
      </c>
      <c r="B12" s="181"/>
      <c r="C12" s="181"/>
      <c r="D12" s="181"/>
      <c r="E12" s="181"/>
      <c r="F12" s="181"/>
      <c r="G12" s="181"/>
      <c r="H12" s="181"/>
      <c r="I12" s="181"/>
      <c r="J12" s="181"/>
      <c r="K12" s="181"/>
      <c r="L12" s="181"/>
      <c r="M12" s="181"/>
      <c r="N12" s="111"/>
      <c r="O12" s="111"/>
      <c r="P12" s="112"/>
      <c r="Q12" s="112"/>
      <c r="R12" s="112"/>
      <c r="S12" s="118"/>
      <c r="T12" s="119"/>
      <c r="U12" s="119"/>
    </row>
    <row r="13" spans="1:21" s="113" customFormat="1" ht="15" customHeight="1" x14ac:dyDescent="0.25">
      <c r="A13" s="181" t="s">
        <v>180</v>
      </c>
      <c r="B13" s="181"/>
      <c r="C13" s="181"/>
      <c r="D13" s="181"/>
      <c r="E13" s="181"/>
      <c r="F13" s="181"/>
      <c r="G13" s="181"/>
      <c r="H13" s="181"/>
      <c r="I13" s="181"/>
      <c r="J13" s="181"/>
      <c r="K13" s="181"/>
      <c r="L13" s="181"/>
      <c r="M13" s="181"/>
      <c r="N13" s="111"/>
      <c r="O13" s="111"/>
      <c r="S13" s="119"/>
      <c r="T13" s="119"/>
      <c r="U13" s="119"/>
    </row>
    <row r="14" spans="1:21" s="113" customFormat="1" ht="30" customHeight="1" x14ac:dyDescent="0.25">
      <c r="A14" s="181" t="s">
        <v>178</v>
      </c>
      <c r="B14" s="181"/>
      <c r="C14" s="181"/>
      <c r="D14" s="181"/>
      <c r="E14" s="181"/>
      <c r="F14" s="181"/>
      <c r="G14" s="181"/>
      <c r="H14" s="181"/>
      <c r="I14" s="181"/>
      <c r="J14" s="181"/>
      <c r="K14" s="181"/>
      <c r="L14" s="181"/>
      <c r="M14" s="181"/>
      <c r="N14" s="111"/>
      <c r="O14" s="111"/>
      <c r="S14" s="119"/>
      <c r="T14" s="119"/>
      <c r="U14" s="119"/>
    </row>
    <row r="15" spans="1:21" s="113" customFormat="1" ht="15" customHeight="1" x14ac:dyDescent="0.25">
      <c r="A15" s="181" t="s">
        <v>179</v>
      </c>
      <c r="B15" s="181"/>
      <c r="C15" s="181"/>
      <c r="D15" s="181"/>
      <c r="E15" s="181"/>
      <c r="F15" s="181"/>
      <c r="G15" s="181"/>
      <c r="H15" s="181"/>
      <c r="I15" s="181"/>
      <c r="J15" s="181"/>
      <c r="K15" s="181"/>
      <c r="L15" s="181"/>
      <c r="M15" s="181"/>
      <c r="N15" s="111"/>
      <c r="O15" s="111"/>
      <c r="S15" s="119"/>
      <c r="T15" s="119"/>
      <c r="U15" s="119"/>
    </row>
    <row r="16" spans="1:21" x14ac:dyDescent="0.25">
      <c r="A16" s="58"/>
      <c r="B16" s="76"/>
      <c r="C16" s="77"/>
      <c r="D16" s="77"/>
      <c r="E16" s="77"/>
      <c r="F16" s="77"/>
      <c r="G16" s="77"/>
      <c r="K16" s="92"/>
      <c r="L16" s="58"/>
      <c r="M16" s="58"/>
      <c r="O16" s="79"/>
    </row>
    <row r="17" spans="1:21" ht="21.75" customHeight="1" x14ac:dyDescent="0.25">
      <c r="A17" s="169" t="s">
        <v>200</v>
      </c>
      <c r="B17" s="170"/>
      <c r="C17" s="170"/>
      <c r="D17" s="170"/>
      <c r="E17" s="170"/>
      <c r="F17" s="170"/>
      <c r="G17" s="171"/>
      <c r="H17" s="178" t="s">
        <v>201</v>
      </c>
      <c r="I17" s="179"/>
      <c r="J17" s="179"/>
      <c r="K17" s="179"/>
      <c r="L17" s="179"/>
      <c r="M17" s="180"/>
      <c r="N17" s="174" t="s">
        <v>202</v>
      </c>
      <c r="O17" s="175"/>
      <c r="P17" s="175"/>
      <c r="Q17" s="175"/>
      <c r="R17" s="175"/>
    </row>
    <row r="18" spans="1:21" ht="21" customHeight="1" x14ac:dyDescent="0.25">
      <c r="A18" s="172"/>
      <c r="B18" s="173"/>
      <c r="C18" s="173"/>
      <c r="D18" s="173"/>
      <c r="E18" s="173"/>
      <c r="F18" s="173"/>
      <c r="G18" s="173"/>
      <c r="H18" s="167" t="s">
        <v>203</v>
      </c>
      <c r="I18" s="168"/>
      <c r="J18" s="168"/>
      <c r="K18" s="168"/>
      <c r="L18" s="168"/>
      <c r="M18" s="168"/>
      <c r="N18" s="176"/>
      <c r="O18" s="176"/>
      <c r="P18" s="176"/>
      <c r="Q18" s="176"/>
      <c r="R18" s="176"/>
    </row>
    <row r="19" spans="1:21" s="57" customFormat="1" ht="45" x14ac:dyDescent="0.25">
      <c r="A19" s="80" t="s">
        <v>16</v>
      </c>
      <c r="B19" s="80" t="s">
        <v>188</v>
      </c>
      <c r="C19" s="80" t="s">
        <v>191</v>
      </c>
      <c r="D19" s="80" t="s">
        <v>27</v>
      </c>
      <c r="E19" s="80" t="s">
        <v>171</v>
      </c>
      <c r="F19" s="80" t="s">
        <v>172</v>
      </c>
      <c r="G19" s="80" t="s">
        <v>13</v>
      </c>
      <c r="H19" s="81" t="s">
        <v>27</v>
      </c>
      <c r="I19" s="81" t="s">
        <v>221</v>
      </c>
      <c r="J19" s="81" t="s">
        <v>172</v>
      </c>
      <c r="K19" s="82" t="s">
        <v>13</v>
      </c>
      <c r="L19" s="81" t="s">
        <v>26</v>
      </c>
      <c r="M19" s="81" t="s">
        <v>28</v>
      </c>
      <c r="N19" s="83" t="s">
        <v>195</v>
      </c>
      <c r="O19" s="83" t="s">
        <v>174</v>
      </c>
      <c r="P19" s="80" t="s">
        <v>176</v>
      </c>
      <c r="Q19" s="83" t="s">
        <v>175</v>
      </c>
      <c r="R19" s="83" t="s">
        <v>173</v>
      </c>
      <c r="S19" s="120"/>
      <c r="T19" s="65" t="s">
        <v>217</v>
      </c>
      <c r="U19" s="120"/>
    </row>
    <row r="20" spans="1:21" s="57" customFormat="1" ht="15" customHeight="1" x14ac:dyDescent="0.25">
      <c r="A20" s="47" t="s">
        <v>51</v>
      </c>
      <c r="B20" s="47" t="str" cm="1">
        <f t="array" ref="B20">IF(INDEX('C2 Equipment List'!B:B, ROW())="","", INDEX('C2 Equipment List'!B:B, ROW()))</f>
        <v>License</v>
      </c>
      <c r="C20" s="139" t="str">
        <f>_xlfn.XLOOKUP(B20,Lists!E:E,Lists!F:F,"")</f>
        <v>License</v>
      </c>
      <c r="D20" s="47" t="str" cm="1">
        <f t="array" ref="D20">IF(INDEX('C2 Equipment List'!D:D, ROW())="","", INDEX('C2 Equipment List'!D:D, ROW()))</f>
        <v>Meraki</v>
      </c>
      <c r="E20" s="47" t="str" cm="1">
        <f t="array" ref="E20">IF(INDEX('C2 Equipment List'!E:E, ROW())="","", INDEX('C2 Equipment List'!E:E, ROW()))</f>
        <v/>
      </c>
      <c r="F20" s="47" t="str" cm="1">
        <f t="array" ref="F20">IF(INDEX('C2 Equipment List'!F:F, ROW())="","", INDEX('C2 Equipment List'!F:F, ROW()))</f>
        <v>LIC-ENT-3YR</v>
      </c>
      <c r="G20" s="140" cm="1">
        <f t="array" ref="G20">IF(INDEX('C2 Equipment List'!G:G, ROW())="","", INDEX('C2 Equipment List'!G:G, ROW()))</f>
        <v>535</v>
      </c>
      <c r="H20" s="141"/>
      <c r="I20" s="141"/>
      <c r="J20" s="142"/>
      <c r="K20" s="143"/>
      <c r="L20" s="144"/>
      <c r="M20" s="145"/>
      <c r="N20" s="38">
        <f t="shared" ref="N20:N65" si="0">M20-O20</f>
        <v>0</v>
      </c>
      <c r="O20" s="38">
        <f t="shared" ref="O20:O65" si="1">ROUNDUP(M20-(M20*L20),2)</f>
        <v>0</v>
      </c>
      <c r="P20" s="38">
        <f t="shared" ref="P20:P65" si="2">ROUNDDOWN(N20*K20,2)</f>
        <v>0</v>
      </c>
      <c r="Q20" s="38">
        <f>R20-P20</f>
        <v>0</v>
      </c>
      <c r="R20" s="38">
        <f t="shared" ref="R20:R65" si="3">M20*K20</f>
        <v>0</v>
      </c>
      <c r="S20" s="120"/>
      <c r="T20" s="120" t="b">
        <f>COUNTA(J20:L20)=3</f>
        <v>0</v>
      </c>
      <c r="U20" s="120"/>
    </row>
    <row r="21" spans="1:21" s="57" customFormat="1" x14ac:dyDescent="0.25">
      <c r="A21" s="47" t="s">
        <v>51</v>
      </c>
      <c r="B21" s="47" t="str" cm="1">
        <f t="array" ref="B21">IF(INDEX('C2 Equipment List'!B:B, ROW())="","", INDEX('C2 Equipment List'!B:B, ROW()))</f>
        <v>License</v>
      </c>
      <c r="C21" s="139" t="str">
        <f>_xlfn.XLOOKUP(B21,Lists!E:E,Lists!F:F,"")</f>
        <v>License</v>
      </c>
      <c r="D21" s="47" t="str" cm="1">
        <f t="array" ref="D21">IF(INDEX('C2 Equipment List'!D:D, ROW())="","", INDEX('C2 Equipment List'!D:D, ROW()))</f>
        <v>Meraki</v>
      </c>
      <c r="E21" s="47" t="str" cm="1">
        <f t="array" ref="E21">IF(INDEX('C2 Equipment List'!E:E, ROW())="","", INDEX('C2 Equipment List'!E:E, ROW()))</f>
        <v/>
      </c>
      <c r="F21" s="47" t="str" cm="1">
        <f t="array" ref="F21">IF(INDEX('C2 Equipment List'!F:F, ROW())="","", INDEX('C2 Equipment List'!F:F, ROW()))</f>
        <v>LIC-MS225-48FP-3YR</v>
      </c>
      <c r="G21" s="140" cm="1">
        <f t="array" ref="G21">IF(INDEX('C2 Equipment List'!G:G, ROW())="","", INDEX('C2 Equipment List'!G:G, ROW()))</f>
        <v>66</v>
      </c>
      <c r="H21" s="141"/>
      <c r="I21" s="141"/>
      <c r="J21" s="142"/>
      <c r="K21" s="143"/>
      <c r="L21" s="144"/>
      <c r="M21" s="145"/>
      <c r="N21" s="38">
        <f t="shared" si="0"/>
        <v>0</v>
      </c>
      <c r="O21" s="38">
        <f t="shared" si="1"/>
        <v>0</v>
      </c>
      <c r="P21" s="38">
        <f t="shared" si="2"/>
        <v>0</v>
      </c>
      <c r="Q21" s="38">
        <f t="shared" ref="Q21:Q64" si="4">R21-P21</f>
        <v>0</v>
      </c>
      <c r="R21" s="38">
        <f t="shared" si="3"/>
        <v>0</v>
      </c>
      <c r="S21" s="120"/>
      <c r="T21" s="120" t="b">
        <f t="shared" ref="T21:T65" si="5">COUNTA(J21:L21)=3</f>
        <v>0</v>
      </c>
      <c r="U21" s="120"/>
    </row>
    <row r="22" spans="1:21" s="57" customFormat="1" ht="15" customHeight="1" x14ac:dyDescent="0.25">
      <c r="A22" s="47" t="s">
        <v>51</v>
      </c>
      <c r="B22" s="47" t="str" cm="1">
        <f t="array" ref="B22">IF(INDEX('C2 Equipment List'!B:B, ROW())="","", INDEX('C2 Equipment List'!B:B, ROW()))</f>
        <v>License</v>
      </c>
      <c r="C22" s="139" t="str">
        <f>_xlfn.XLOOKUP(B22,Lists!E:E,Lists!F:F,"")</f>
        <v>License</v>
      </c>
      <c r="D22" s="47" t="str" cm="1">
        <f t="array" ref="D22">IF(INDEX('C2 Equipment List'!D:D, ROW())="","", INDEX('C2 Equipment List'!D:D, ROW()))</f>
        <v>Meraki</v>
      </c>
      <c r="E22" s="47" t="str" cm="1">
        <f t="array" ref="E22">IF(INDEX('C2 Equipment List'!E:E, ROW())="","", INDEX('C2 Equipment List'!E:E, ROW()))</f>
        <v/>
      </c>
      <c r="F22" s="47" t="str" cm="1">
        <f t="array" ref="F22">IF(INDEX('C2 Equipment List'!F:F, ROW())="","", INDEX('C2 Equipment List'!F:F, ROW()))</f>
        <v>LIC-MS225-24P-3YR</v>
      </c>
      <c r="G22" s="140" cm="1">
        <f t="array" ref="G22">IF(INDEX('C2 Equipment List'!G:G, ROW())="","", INDEX('C2 Equipment List'!G:G, ROW()))</f>
        <v>16</v>
      </c>
      <c r="H22" s="141"/>
      <c r="I22" s="141"/>
      <c r="J22" s="142"/>
      <c r="K22" s="143"/>
      <c r="L22" s="144"/>
      <c r="M22" s="145"/>
      <c r="N22" s="38">
        <f t="shared" si="0"/>
        <v>0</v>
      </c>
      <c r="O22" s="38">
        <f t="shared" si="1"/>
        <v>0</v>
      </c>
      <c r="P22" s="38">
        <f t="shared" si="2"/>
        <v>0</v>
      </c>
      <c r="Q22" s="38">
        <f t="shared" si="4"/>
        <v>0</v>
      </c>
      <c r="R22" s="38">
        <f t="shared" si="3"/>
        <v>0</v>
      </c>
      <c r="S22" s="120"/>
      <c r="T22" s="120" t="b">
        <f t="shared" si="5"/>
        <v>0</v>
      </c>
      <c r="U22" s="120"/>
    </row>
    <row r="23" spans="1:21" s="57" customFormat="1" x14ac:dyDescent="0.25">
      <c r="A23" s="47" t="s">
        <v>51</v>
      </c>
      <c r="B23" s="47" t="str" cm="1">
        <f t="array" ref="B23">IF(INDEX('C2 Equipment List'!B:B, ROW())="","", INDEX('C2 Equipment List'!B:B, ROW()))</f>
        <v>License</v>
      </c>
      <c r="C23" s="139" t="str">
        <f>_xlfn.XLOOKUP(B23,Lists!E:E,Lists!F:F,"")</f>
        <v>License</v>
      </c>
      <c r="D23" s="47" t="str" cm="1">
        <f t="array" ref="D23">IF(INDEX('C2 Equipment List'!D:D, ROW())="","", INDEX('C2 Equipment List'!D:D, ROW()))</f>
        <v>Meraki</v>
      </c>
      <c r="E23" s="47" t="str" cm="1">
        <f t="array" ref="E23">IF(INDEX('C2 Equipment List'!E:E, ROW())="","", INDEX('C2 Equipment List'!E:E, ROW()))</f>
        <v/>
      </c>
      <c r="F23" s="47" t="str" cm="1">
        <f t="array" ref="F23">IF(INDEX('C2 Equipment List'!F:F, ROW())="","", INDEX('C2 Equipment List'!F:F, ROW()))</f>
        <v>LIC-C9300-24E-3Y</v>
      </c>
      <c r="G23" s="140" cm="1">
        <f t="array" ref="G23">IF(INDEX('C2 Equipment List'!G:G, ROW())="","", INDEX('C2 Equipment List'!G:G, ROW()))</f>
        <v>2</v>
      </c>
      <c r="H23" s="141"/>
      <c r="I23" s="141"/>
      <c r="J23" s="142"/>
      <c r="K23" s="143"/>
      <c r="L23" s="144"/>
      <c r="M23" s="145"/>
      <c r="N23" s="38">
        <f t="shared" si="0"/>
        <v>0</v>
      </c>
      <c r="O23" s="38">
        <f t="shared" si="1"/>
        <v>0</v>
      </c>
      <c r="P23" s="38">
        <f t="shared" si="2"/>
        <v>0</v>
      </c>
      <c r="Q23" s="38">
        <f t="shared" si="4"/>
        <v>0</v>
      </c>
      <c r="R23" s="38">
        <f t="shared" si="3"/>
        <v>0</v>
      </c>
      <c r="S23" s="120"/>
      <c r="T23" s="120" t="b">
        <f t="shared" si="5"/>
        <v>0</v>
      </c>
      <c r="U23" s="120"/>
    </row>
    <row r="24" spans="1:21" s="57" customFormat="1" x14ac:dyDescent="0.25">
      <c r="A24" s="47" t="s">
        <v>51</v>
      </c>
      <c r="B24" s="47" t="str" cm="1">
        <f t="array" ref="B24">IF(INDEX('C2 Equipment List'!B:B, ROW())="","", INDEX('C2 Equipment List'!B:B, ROW()))</f>
        <v>License</v>
      </c>
      <c r="C24" s="139" t="str">
        <f>_xlfn.XLOOKUP(B24,Lists!E:E,Lists!F:F,"")</f>
        <v>License</v>
      </c>
      <c r="D24" s="47" t="str" cm="1">
        <f t="array" ref="D24">IF(INDEX('C2 Equipment List'!D:D, ROW())="","", INDEX('C2 Equipment List'!D:D, ROW()))</f>
        <v>Meraki</v>
      </c>
      <c r="E24" s="47" t="str" cm="1">
        <f t="array" ref="E24">IF(INDEX('C2 Equipment List'!E:E, ROW())="","", INDEX('C2 Equipment List'!E:E, ROW()))</f>
        <v/>
      </c>
      <c r="F24" s="47" t="str" cm="1">
        <f t="array" ref="F24">IF(INDEX('C2 Equipment List'!F:F, ROW())="","", INDEX('C2 Equipment List'!F:F, ROW()))</f>
        <v>LIC-MX95-SEC-3Y</v>
      </c>
      <c r="G24" s="140" cm="1">
        <f t="array" ref="G24">IF(INDEX('C2 Equipment List'!G:G, ROW())="","", INDEX('C2 Equipment List'!G:G, ROW()))</f>
        <v>1</v>
      </c>
      <c r="H24" s="141"/>
      <c r="I24" s="141"/>
      <c r="J24" s="142"/>
      <c r="K24" s="143"/>
      <c r="L24" s="144"/>
      <c r="M24" s="145"/>
      <c r="N24" s="38">
        <f t="shared" si="0"/>
        <v>0</v>
      </c>
      <c r="O24" s="38">
        <f t="shared" si="1"/>
        <v>0</v>
      </c>
      <c r="P24" s="38">
        <f t="shared" si="2"/>
        <v>0</v>
      </c>
      <c r="Q24" s="38">
        <f t="shared" si="4"/>
        <v>0</v>
      </c>
      <c r="R24" s="38">
        <f t="shared" si="3"/>
        <v>0</v>
      </c>
      <c r="S24" s="120"/>
      <c r="T24" s="120" t="b">
        <f t="shared" si="5"/>
        <v>0</v>
      </c>
      <c r="U24" s="120"/>
    </row>
    <row r="25" spans="1:21" s="57" customFormat="1" x14ac:dyDescent="0.25">
      <c r="A25" s="47" t="s">
        <v>51</v>
      </c>
      <c r="B25" s="47" t="str" cm="1">
        <f t="array" ref="B25">IF(INDEX('C2 Equipment List'!B:B, ROW())="","", INDEX('C2 Equipment List'!B:B, ROW()))</f>
        <v>License</v>
      </c>
      <c r="C25" s="139" t="str">
        <f>_xlfn.XLOOKUP(B25,Lists!E:E,Lists!F:F,"")</f>
        <v>License</v>
      </c>
      <c r="D25" s="47" t="str" cm="1">
        <f t="array" ref="D25">IF(INDEX('C2 Equipment List'!D:D, ROW())="","", INDEX('C2 Equipment List'!D:D, ROW()))</f>
        <v>Meraki</v>
      </c>
      <c r="E25" s="47" t="str" cm="1">
        <f t="array" ref="E25">IF(INDEX('C2 Equipment List'!E:E, ROW())="","", INDEX('C2 Equipment List'!E:E, ROW()))</f>
        <v/>
      </c>
      <c r="F25" s="47" t="str" cm="1">
        <f t="array" ref="F25">IF(INDEX('C2 Equipment List'!F:F, ROW())="","", INDEX('C2 Equipment List'!F:F, ROW()))</f>
        <v>LIC-MT-3Y</v>
      </c>
      <c r="G25" s="140" cm="1">
        <f t="array" ref="G25">IF(INDEX('C2 Equipment List'!G:G, ROW())="","", INDEX('C2 Equipment List'!G:G, ROW()))</f>
        <v>6</v>
      </c>
      <c r="H25" s="141"/>
      <c r="I25" s="141"/>
      <c r="J25" s="142"/>
      <c r="K25" s="143"/>
      <c r="L25" s="144"/>
      <c r="M25" s="145"/>
      <c r="N25" s="38">
        <f t="shared" si="0"/>
        <v>0</v>
      </c>
      <c r="O25" s="38">
        <f t="shared" si="1"/>
        <v>0</v>
      </c>
      <c r="P25" s="38">
        <f t="shared" si="2"/>
        <v>0</v>
      </c>
      <c r="Q25" s="38">
        <f t="shared" si="4"/>
        <v>0</v>
      </c>
      <c r="R25" s="38">
        <f t="shared" si="3"/>
        <v>0</v>
      </c>
      <c r="S25" s="120"/>
      <c r="T25" s="120" t="b">
        <f t="shared" si="5"/>
        <v>0</v>
      </c>
      <c r="U25" s="120"/>
    </row>
    <row r="26" spans="1:21" s="57" customFormat="1" x14ac:dyDescent="0.25">
      <c r="A26" s="47" t="s">
        <v>51</v>
      </c>
      <c r="B26" s="47" t="str" cm="1">
        <f t="array" ref="B26">IF(INDEX('C2 Equipment List'!B:B, ROW())="","", INDEX('C2 Equipment List'!B:B, ROW()))</f>
        <v>License</v>
      </c>
      <c r="C26" s="139" t="str">
        <f>_xlfn.XLOOKUP(B26,Lists!E:E,Lists!F:F,"")</f>
        <v>License</v>
      </c>
      <c r="D26" s="47" t="str" cm="1">
        <f t="array" ref="D26">IF(INDEX('C2 Equipment List'!D:D, ROW())="","", INDEX('C2 Equipment List'!D:D, ROW()))</f>
        <v>Meraki</v>
      </c>
      <c r="E26" s="47" t="str" cm="1">
        <f t="array" ref="E26">IF(INDEX('C2 Equipment List'!E:E, ROW())="","", INDEX('C2 Equipment List'!E:E, ROW()))</f>
        <v/>
      </c>
      <c r="F26" s="47" t="str" cm="1">
        <f t="array" ref="F26">IF(INDEX('C2 Equipment List'!F:F, ROW())="","", INDEX('C2 Equipment List'!F:F, ROW()))</f>
        <v>LIC-SME-3YR</v>
      </c>
      <c r="G26" s="140" cm="1">
        <f t="array" ref="G26">IF(INDEX('C2 Equipment List'!G:G, ROW())="","", INDEX('C2 Equipment List'!G:G, ROW()))</f>
        <v>25</v>
      </c>
      <c r="H26" s="141"/>
      <c r="I26" s="141"/>
      <c r="J26" s="142"/>
      <c r="K26" s="143"/>
      <c r="L26" s="144"/>
      <c r="M26" s="145"/>
      <c r="N26" s="38">
        <f t="shared" si="0"/>
        <v>0</v>
      </c>
      <c r="O26" s="38">
        <f t="shared" si="1"/>
        <v>0</v>
      </c>
      <c r="P26" s="38">
        <f t="shared" si="2"/>
        <v>0</v>
      </c>
      <c r="Q26" s="38">
        <f t="shared" si="4"/>
        <v>0</v>
      </c>
      <c r="R26" s="38">
        <f t="shared" si="3"/>
        <v>0</v>
      </c>
      <c r="S26" s="120"/>
      <c r="T26" s="120" t="b">
        <f t="shared" si="5"/>
        <v>0</v>
      </c>
      <c r="U26" s="120"/>
    </row>
    <row r="27" spans="1:21" s="57" customFormat="1" x14ac:dyDescent="0.25">
      <c r="A27" s="47" t="s">
        <v>51</v>
      </c>
      <c r="B27" s="47" t="str" cm="1">
        <f t="array" ref="B27">IF(INDEX('C2 Equipment List'!B:B, ROW())="","", INDEX('C2 Equipment List'!B:B, ROW()))</f>
        <v>License</v>
      </c>
      <c r="C27" s="139" t="str">
        <f>_xlfn.XLOOKUP(B27,Lists!E:E,Lists!F:F,"")</f>
        <v>License</v>
      </c>
      <c r="D27" s="47" t="str" cm="1">
        <f t="array" ref="D27">IF(INDEX('C2 Equipment List'!D:D, ROW())="","", INDEX('C2 Equipment List'!D:D, ROW()))</f>
        <v>Cisco Systems</v>
      </c>
      <c r="E27" s="47" t="str" cm="1">
        <f t="array" ref="E27">IF(INDEX('C2 Equipment List'!E:E, ROW())="","", INDEX('C2 Equipment List'!E:E, ROW()))</f>
        <v/>
      </c>
      <c r="F27" s="47" t="str" cm="1">
        <f t="array" ref="F27">IF(INDEX('C2 Equipment List'!F:F, ROW())="","", INDEX('C2 Equipment List'!F:F, ROW()))</f>
        <v xml:space="preserve">C9400-DNA-A-3Y </v>
      </c>
      <c r="G27" s="140" cm="1">
        <f t="array" ref="G27">IF(INDEX('C2 Equipment List'!G:G, ROW())="","", INDEX('C2 Equipment List'!G:G, ROW()))</f>
        <v>1</v>
      </c>
      <c r="H27" s="141"/>
      <c r="I27" s="141"/>
      <c r="J27" s="142"/>
      <c r="K27" s="143"/>
      <c r="L27" s="144"/>
      <c r="M27" s="145"/>
      <c r="N27" s="38">
        <f t="shared" si="0"/>
        <v>0</v>
      </c>
      <c r="O27" s="38">
        <f t="shared" si="1"/>
        <v>0</v>
      </c>
      <c r="P27" s="38">
        <f t="shared" si="2"/>
        <v>0</v>
      </c>
      <c r="Q27" s="38">
        <f t="shared" si="4"/>
        <v>0</v>
      </c>
      <c r="R27" s="38">
        <f t="shared" si="3"/>
        <v>0</v>
      </c>
      <c r="S27" s="120"/>
      <c r="T27" s="120" t="b">
        <f t="shared" si="5"/>
        <v>0</v>
      </c>
      <c r="U27" s="120"/>
    </row>
    <row r="28" spans="1:21" s="57" customFormat="1" x14ac:dyDescent="0.25">
      <c r="A28" s="47" t="s">
        <v>51</v>
      </c>
      <c r="B28" s="47" t="str" cm="1">
        <f t="array" ref="B28">IF(INDEX('C2 Equipment List'!B:B, ROW())="","", INDEX('C2 Equipment List'!B:B, ROW()))</f>
        <v>License</v>
      </c>
      <c r="C28" s="139" t="str">
        <f>_xlfn.XLOOKUP(B28,Lists!E:E,Lists!F:F,"")</f>
        <v>License</v>
      </c>
      <c r="D28" s="47" t="str" cm="1">
        <f t="array" ref="D28">IF(INDEX('C2 Equipment List'!D:D, ROW())="","", INDEX('C2 Equipment List'!D:D, ROW()))</f>
        <v>Cisco Systems</v>
      </c>
      <c r="E28" s="47" t="str" cm="1">
        <f t="array" ref="E28">IF(INDEX('C2 Equipment List'!E:E, ROW())="","", INDEX('C2 Equipment List'!E:E, ROW()))</f>
        <v/>
      </c>
      <c r="F28" s="47" t="str" cm="1">
        <f t="array" ref="F28">IF(INDEX('C2 Equipment List'!F:F, ROW())="","", INDEX('C2 Equipment List'!F:F, ROW()))</f>
        <v>E3N-CW-E</v>
      </c>
      <c r="G28" s="140" cm="1">
        <f t="array" ref="G28">IF(INDEX('C2 Equipment List'!G:G, ROW())="","", INDEX('C2 Equipment List'!G:G, ROW()))</f>
        <v>380</v>
      </c>
      <c r="H28" s="141"/>
      <c r="I28" s="141"/>
      <c r="J28" s="142"/>
      <c r="K28" s="143"/>
      <c r="L28" s="144"/>
      <c r="M28" s="145"/>
      <c r="N28" s="38">
        <f t="shared" si="0"/>
        <v>0</v>
      </c>
      <c r="O28" s="38">
        <f t="shared" si="1"/>
        <v>0</v>
      </c>
      <c r="P28" s="38">
        <f t="shared" si="2"/>
        <v>0</v>
      </c>
      <c r="Q28" s="38">
        <f t="shared" si="4"/>
        <v>0</v>
      </c>
      <c r="R28" s="38">
        <f t="shared" si="3"/>
        <v>0</v>
      </c>
      <c r="S28" s="120"/>
      <c r="T28" s="120" t="b">
        <f t="shared" si="5"/>
        <v>0</v>
      </c>
      <c r="U28" s="120"/>
    </row>
    <row r="29" spans="1:21" s="57" customFormat="1" x14ac:dyDescent="0.25">
      <c r="A29" s="47" t="s">
        <v>51</v>
      </c>
      <c r="B29" s="47" t="str" cm="1">
        <f t="array" ref="B29">IF(INDEX('C2 Equipment List'!B:B, ROW())="","", INDEX('C2 Equipment List'!B:B, ROW()))</f>
        <v>License</v>
      </c>
      <c r="C29" s="139" t="str">
        <f>_xlfn.XLOOKUP(B29,Lists!E:E,Lists!F:F,"")</f>
        <v>License</v>
      </c>
      <c r="D29" s="47" t="str" cm="1">
        <f t="array" ref="D29">IF(INDEX('C2 Equipment List'!D:D, ROW())="","", INDEX('C2 Equipment List'!D:D, ROW()))</f>
        <v>Cisco Systems</v>
      </c>
      <c r="E29" s="47" t="str" cm="1">
        <f t="array" ref="E29">IF(INDEX('C2 Equipment List'!E:E, ROW())="","", INDEX('C2 Equipment List'!E:E, ROW()))</f>
        <v/>
      </c>
      <c r="F29" s="47" t="str" cm="1">
        <f t="array" ref="F29">IF(INDEX('C2 Equipment List'!F:F, ROW())="","", INDEX('C2 Equipment List'!F:F, ROW()))</f>
        <v>E3N-MR-E</v>
      </c>
      <c r="G29" s="140" cm="1">
        <f t="array" ref="G29">IF(INDEX('C2 Equipment List'!G:G, ROW())="","", INDEX('C2 Equipment List'!G:G, ROW()))</f>
        <v>155</v>
      </c>
      <c r="H29" s="141"/>
      <c r="I29" s="141"/>
      <c r="J29" s="142"/>
      <c r="K29" s="143"/>
      <c r="L29" s="144"/>
      <c r="M29" s="145"/>
      <c r="N29" s="38">
        <f t="shared" si="0"/>
        <v>0</v>
      </c>
      <c r="O29" s="38">
        <f t="shared" si="1"/>
        <v>0</v>
      </c>
      <c r="P29" s="38">
        <f t="shared" si="2"/>
        <v>0</v>
      </c>
      <c r="Q29" s="38">
        <f t="shared" si="4"/>
        <v>0</v>
      </c>
      <c r="R29" s="38">
        <f t="shared" si="3"/>
        <v>0</v>
      </c>
      <c r="S29" s="120"/>
      <c r="T29" s="120" t="b">
        <f t="shared" si="5"/>
        <v>0</v>
      </c>
      <c r="U29" s="120"/>
    </row>
    <row r="30" spans="1:21" s="57" customFormat="1" x14ac:dyDescent="0.25">
      <c r="A30" s="47" t="s">
        <v>51</v>
      </c>
      <c r="B30" s="47" t="str" cm="1">
        <f t="array" ref="B30">IF(INDEX('C2 Equipment List'!B:B, ROW())="","", INDEX('C2 Equipment List'!B:B, ROW()))</f>
        <v>License</v>
      </c>
      <c r="C30" s="139" t="str">
        <f>_xlfn.XLOOKUP(B30,Lists!E:E,Lists!F:F,"")</f>
        <v>License</v>
      </c>
      <c r="D30" s="47" t="str" cm="1">
        <f t="array" ref="D30">IF(INDEX('C2 Equipment List'!D:D, ROW())="","", INDEX('C2 Equipment List'!D:D, ROW()))</f>
        <v>Cisco Systems</v>
      </c>
      <c r="E30" s="47" t="str" cm="1">
        <f t="array" ref="E30">IF(INDEX('C2 Equipment List'!E:E, ROW())="","", INDEX('C2 Equipment List'!E:E, ROW()))</f>
        <v/>
      </c>
      <c r="F30" s="47" t="str" cm="1">
        <f t="array" ref="F30">IF(INDEX('C2 Equipment List'!F:F, ROW())="","", INDEX('C2 Equipment List'!F:F, ROW()))</f>
        <v>E3N-MS-200-L-E</v>
      </c>
      <c r="G30" s="140" cm="1">
        <f t="array" ref="G30">IF(INDEX('C2 Equipment List'!G:G, ROW())="","", INDEX('C2 Equipment List'!G:G, ROW()))</f>
        <v>66</v>
      </c>
      <c r="H30" s="141"/>
      <c r="I30" s="141"/>
      <c r="J30" s="142"/>
      <c r="K30" s="143"/>
      <c r="L30" s="144"/>
      <c r="M30" s="145"/>
      <c r="N30" s="38">
        <f t="shared" si="0"/>
        <v>0</v>
      </c>
      <c r="O30" s="38">
        <f t="shared" si="1"/>
        <v>0</v>
      </c>
      <c r="P30" s="38">
        <f t="shared" si="2"/>
        <v>0</v>
      </c>
      <c r="Q30" s="38">
        <f t="shared" si="4"/>
        <v>0</v>
      </c>
      <c r="R30" s="38">
        <f t="shared" si="3"/>
        <v>0</v>
      </c>
      <c r="S30" s="120"/>
      <c r="T30" s="120" t="b">
        <f t="shared" si="5"/>
        <v>0</v>
      </c>
      <c r="U30" s="120"/>
    </row>
    <row r="31" spans="1:21" x14ac:dyDescent="0.25">
      <c r="A31" s="47" t="s">
        <v>51</v>
      </c>
      <c r="B31" s="47" t="str" cm="1">
        <f t="array" ref="B31">IF(INDEX('C2 Equipment List'!B:B, ROW())="","", INDEX('C2 Equipment List'!B:B, ROW()))</f>
        <v>License</v>
      </c>
      <c r="C31" s="139" t="str">
        <f>_xlfn.XLOOKUP(B31,Lists!E:E,Lists!F:F,"")</f>
        <v>License</v>
      </c>
      <c r="D31" s="47" t="str" cm="1">
        <f t="array" ref="D31">IF(INDEX('C2 Equipment List'!D:D, ROW())="","", INDEX('C2 Equipment List'!D:D, ROW()))</f>
        <v>Cisco Systems</v>
      </c>
      <c r="E31" s="47" t="str" cm="1">
        <f t="array" ref="E31">IF(INDEX('C2 Equipment List'!E:E, ROW())="","", INDEX('C2 Equipment List'!E:E, ROW()))</f>
        <v/>
      </c>
      <c r="F31" s="47" t="str" cm="1">
        <f t="array" ref="F31">IF(INDEX('C2 Equipment List'!F:F, ROW())="","", INDEX('C2 Equipment List'!F:F, ROW()))</f>
        <v xml:space="preserve">E3N-MS-200-M-E </v>
      </c>
      <c r="G31" s="140" cm="1">
        <f t="array" ref="G31">IF(INDEX('C2 Equipment List'!G:G, ROW())="","", INDEX('C2 Equipment List'!G:G, ROW()))</f>
        <v>16</v>
      </c>
      <c r="H31" s="141"/>
      <c r="I31" s="141"/>
      <c r="J31" s="142"/>
      <c r="K31" s="143"/>
      <c r="L31" s="144"/>
      <c r="M31" s="145"/>
      <c r="N31" s="38">
        <f t="shared" si="0"/>
        <v>0</v>
      </c>
      <c r="O31" s="38">
        <f t="shared" si="1"/>
        <v>0</v>
      </c>
      <c r="P31" s="38">
        <f t="shared" si="2"/>
        <v>0</v>
      </c>
      <c r="Q31" s="38">
        <f t="shared" si="4"/>
        <v>0</v>
      </c>
      <c r="R31" s="38">
        <f t="shared" si="3"/>
        <v>0</v>
      </c>
      <c r="T31" s="120" t="b">
        <f t="shared" si="5"/>
        <v>0</v>
      </c>
    </row>
    <row r="32" spans="1:21" x14ac:dyDescent="0.25">
      <c r="A32" s="47" t="s">
        <v>51</v>
      </c>
      <c r="B32" s="47" t="str" cm="1">
        <f t="array" ref="B32">IF(INDEX('C2 Equipment List'!B:B, ROW())="","", INDEX('C2 Equipment List'!B:B, ROW()))</f>
        <v>License</v>
      </c>
      <c r="C32" s="139" t="str">
        <f>_xlfn.XLOOKUP(B32,Lists!E:E,Lists!F:F,"")</f>
        <v>License</v>
      </c>
      <c r="D32" s="47" t="str" cm="1">
        <f t="array" ref="D32">IF(INDEX('C2 Equipment List'!D:D, ROW())="","", INDEX('C2 Equipment List'!D:D, ROW()))</f>
        <v>Cisco Systems</v>
      </c>
      <c r="E32" s="47" t="str" cm="1">
        <f t="array" ref="E32">IF(INDEX('C2 Equipment List'!E:E, ROW())="","", INDEX('C2 Equipment List'!E:E, ROW()))</f>
        <v/>
      </c>
      <c r="F32" s="47" t="str" cm="1">
        <f t="array" ref="F32">IF(INDEX('C2 Equipment List'!F:F, ROW())="","", INDEX('C2 Equipment List'!F:F, ROW()))</f>
        <v>E3N-MS-300-M-E</v>
      </c>
      <c r="G32" s="140" cm="1">
        <f t="array" ref="G32">IF(INDEX('C2 Equipment List'!G:G, ROW())="","", INDEX('C2 Equipment List'!G:G, ROW()))</f>
        <v>2</v>
      </c>
      <c r="H32" s="141"/>
      <c r="I32" s="141"/>
      <c r="J32" s="142"/>
      <c r="K32" s="143"/>
      <c r="L32" s="144"/>
      <c r="M32" s="145"/>
      <c r="N32" s="38">
        <f t="shared" si="0"/>
        <v>0</v>
      </c>
      <c r="O32" s="38">
        <f t="shared" si="1"/>
        <v>0</v>
      </c>
      <c r="P32" s="38">
        <f t="shared" si="2"/>
        <v>0</v>
      </c>
      <c r="Q32" s="38">
        <f t="shared" ref="Q32:Q49" si="6">R32-P32</f>
        <v>0</v>
      </c>
      <c r="R32" s="38">
        <f t="shared" si="3"/>
        <v>0</v>
      </c>
      <c r="T32" s="120" t="b">
        <f t="shared" si="5"/>
        <v>0</v>
      </c>
    </row>
    <row r="33" spans="1:21" x14ac:dyDescent="0.25">
      <c r="A33" s="47" t="s">
        <v>51</v>
      </c>
      <c r="B33" s="47" t="str" cm="1">
        <f t="array" ref="B33">IF(INDEX('C2 Equipment List'!B:B, ROW())="","", INDEX('C2 Equipment List'!B:B, ROW()))</f>
        <v>License</v>
      </c>
      <c r="C33" s="139" t="str">
        <f>_xlfn.XLOOKUP(B33,Lists!E:E,Lists!F:F,"")</f>
        <v>License</v>
      </c>
      <c r="D33" s="47" t="str" cm="1">
        <f t="array" ref="D33">IF(INDEX('C2 Equipment List'!D:D, ROW())="","", INDEX('C2 Equipment List'!D:D, ROW()))</f>
        <v>Cisco Systems</v>
      </c>
      <c r="E33" s="47" t="str" cm="1">
        <f t="array" ref="E33">IF(INDEX('C2 Equipment List'!E:E, ROW())="","", INDEX('C2 Equipment List'!E:E, ROW()))</f>
        <v/>
      </c>
      <c r="F33" s="47" t="str" cm="1">
        <f t="array" ref="F33">IF(INDEX('C2 Equipment List'!F:F, ROW())="","", INDEX('C2 Equipment List'!F:F, ROW()))</f>
        <v>E3N-MX-L-E</v>
      </c>
      <c r="G33" s="140" cm="1">
        <f t="array" ref="G33">IF(INDEX('C2 Equipment List'!G:G, ROW())="","", INDEX('C2 Equipment List'!G:G, ROW()))</f>
        <v>1</v>
      </c>
      <c r="H33" s="141"/>
      <c r="I33" s="141"/>
      <c r="J33" s="142"/>
      <c r="K33" s="143"/>
      <c r="L33" s="144"/>
      <c r="M33" s="145"/>
      <c r="N33" s="38">
        <f t="shared" si="0"/>
        <v>0</v>
      </c>
      <c r="O33" s="38">
        <f t="shared" si="1"/>
        <v>0</v>
      </c>
      <c r="P33" s="38">
        <f t="shared" si="2"/>
        <v>0</v>
      </c>
      <c r="Q33" s="38">
        <f t="shared" si="6"/>
        <v>0</v>
      </c>
      <c r="R33" s="38">
        <f t="shared" si="3"/>
        <v>0</v>
      </c>
      <c r="T33" s="120" t="b">
        <f t="shared" si="5"/>
        <v>0</v>
      </c>
    </row>
    <row r="34" spans="1:21" x14ac:dyDescent="0.25">
      <c r="A34" s="47" t="s">
        <v>51</v>
      </c>
      <c r="B34" s="47" t="str" cm="1">
        <f t="array" ref="B34">IF(INDEX('C2 Equipment List'!B:B, ROW())="","", INDEX('C2 Equipment List'!B:B, ROW()))</f>
        <v>License</v>
      </c>
      <c r="C34" s="139" t="str">
        <f>_xlfn.XLOOKUP(B34,Lists!E:E,Lists!F:F,"")</f>
        <v>License</v>
      </c>
      <c r="D34" s="47" t="str" cm="1">
        <f t="array" ref="D34">IF(INDEX('C2 Equipment List'!D:D, ROW())="","", INDEX('C2 Equipment List'!D:D, ROW()))</f>
        <v>Cisco Systems</v>
      </c>
      <c r="E34" s="47" t="str" cm="1">
        <f t="array" ref="E34">IF(INDEX('C2 Equipment List'!E:E, ROW())="","", INDEX('C2 Equipment List'!E:E, ROW()))</f>
        <v/>
      </c>
      <c r="F34" s="47" t="str" cm="1">
        <f t="array" ref="F34">IF(INDEX('C2 Equipment List'!F:F, ROW())="","", INDEX('C2 Equipment List'!F:F, ROW()))</f>
        <v>E3N-MT-E</v>
      </c>
      <c r="G34" s="140" cm="1">
        <f t="array" ref="G34">IF(INDEX('C2 Equipment List'!G:G, ROW())="","", INDEX('C2 Equipment List'!G:G, ROW()))</f>
        <v>6</v>
      </c>
      <c r="H34" s="141"/>
      <c r="I34" s="141"/>
      <c r="J34" s="142"/>
      <c r="K34" s="143"/>
      <c r="L34" s="144"/>
      <c r="M34" s="145"/>
      <c r="N34" s="38">
        <f t="shared" si="0"/>
        <v>0</v>
      </c>
      <c r="O34" s="38">
        <f t="shared" si="1"/>
        <v>0</v>
      </c>
      <c r="P34" s="38">
        <f t="shared" si="2"/>
        <v>0</v>
      </c>
      <c r="Q34" s="38">
        <f t="shared" si="6"/>
        <v>0</v>
      </c>
      <c r="R34" s="38">
        <f t="shared" si="3"/>
        <v>0</v>
      </c>
      <c r="T34" s="120" t="b">
        <f t="shared" si="5"/>
        <v>0</v>
      </c>
    </row>
    <row r="35" spans="1:21" x14ac:dyDescent="0.25">
      <c r="A35" s="47" t="s">
        <v>51</v>
      </c>
      <c r="B35" s="47" t="str" cm="1">
        <f t="array" ref="B35">IF(INDEX('C2 Equipment List'!B:B, ROW())="","", INDEX('C2 Equipment List'!B:B, ROW()))</f>
        <v>License</v>
      </c>
      <c r="C35" s="139" t="str">
        <f>_xlfn.XLOOKUP(B35,Lists!E:E,Lists!F:F,"")</f>
        <v>License</v>
      </c>
      <c r="D35" s="47" t="str" cm="1">
        <f t="array" ref="D35">IF(INDEX('C2 Equipment List'!D:D, ROW())="","", INDEX('C2 Equipment List'!D:D, ROW()))</f>
        <v>Cisco Systems</v>
      </c>
      <c r="E35" s="47" t="str" cm="1">
        <f t="array" ref="E35">IF(INDEX('C2 Equipment List'!E:E, ROW())="","", INDEX('C2 Equipment List'!E:E, ROW()))</f>
        <v/>
      </c>
      <c r="F35" s="47" t="str" cm="1">
        <f t="array" ref="F35">IF(INDEX('C2 Equipment List'!F:F, ROW())="","", INDEX('C2 Equipment List'!F:F, ROW()))</f>
        <v>E3-N-SM</v>
      </c>
      <c r="G35" s="140" cm="1">
        <f t="array" ref="G35">IF(INDEX('C2 Equipment List'!G:G, ROW())="","", INDEX('C2 Equipment List'!G:G, ROW()))</f>
        <v>25</v>
      </c>
      <c r="H35" s="141"/>
      <c r="I35" s="141"/>
      <c r="J35" s="142"/>
      <c r="K35" s="143"/>
      <c r="L35" s="144"/>
      <c r="M35" s="145"/>
      <c r="N35" s="38">
        <f t="shared" si="0"/>
        <v>0</v>
      </c>
      <c r="O35" s="38">
        <f t="shared" si="1"/>
        <v>0</v>
      </c>
      <c r="P35" s="38">
        <f t="shared" si="2"/>
        <v>0</v>
      </c>
      <c r="Q35" s="38">
        <f t="shared" si="6"/>
        <v>0</v>
      </c>
      <c r="R35" s="38">
        <f t="shared" si="3"/>
        <v>0</v>
      </c>
      <c r="T35" s="120" t="b">
        <f t="shared" si="5"/>
        <v>0</v>
      </c>
    </row>
    <row r="36" spans="1:21" hidden="1" x14ac:dyDescent="0.25">
      <c r="A36" s="47" t="str" cm="1">
        <f t="array" ref="A36">IF(INDEX('C2 Equipment List'!A:A, ROW())="","", INDEX('C2 Equipment List'!A:A, ROW()))</f>
        <v/>
      </c>
      <c r="B36" s="47" t="str" cm="1">
        <f t="array" ref="B36">IF(INDEX('C2 Equipment List'!B:B, ROW())="","", INDEX('C2 Equipment List'!B:B, ROW()))</f>
        <v/>
      </c>
      <c r="C36" s="139" t="str">
        <f>_xlfn.XLOOKUP(B36,Lists!E:E,Lists!F:F,"")</f>
        <v/>
      </c>
      <c r="D36" s="47" t="str" cm="1">
        <f t="array" ref="D36">IF(INDEX('C2 Equipment List'!D:D, ROW())="","", INDEX('C2 Equipment List'!D:D, ROW()))</f>
        <v/>
      </c>
      <c r="E36" s="47" t="str" cm="1">
        <f t="array" ref="E36">IF(INDEX('C2 Equipment List'!E:E, ROW())="","", INDEX('C2 Equipment List'!E:E, ROW()))</f>
        <v/>
      </c>
      <c r="F36" s="47" t="str" cm="1">
        <f t="array" ref="F36">IF(INDEX('C2 Equipment List'!F:F, ROW())="","", INDEX('C2 Equipment List'!F:F, ROW()))</f>
        <v/>
      </c>
      <c r="G36" s="140" t="str" cm="1">
        <f t="array" ref="G36">IF(INDEX('C2 Equipment List'!G:G, ROW())="","", INDEX('C2 Equipment List'!G:G, ROW()))</f>
        <v/>
      </c>
      <c r="H36" s="141"/>
      <c r="I36" s="141"/>
      <c r="J36" s="142"/>
      <c r="K36" s="143"/>
      <c r="L36" s="144"/>
      <c r="M36" s="145"/>
      <c r="N36" s="38">
        <f t="shared" si="0"/>
        <v>0</v>
      </c>
      <c r="O36" s="38">
        <f t="shared" si="1"/>
        <v>0</v>
      </c>
      <c r="P36" s="38">
        <f t="shared" si="2"/>
        <v>0</v>
      </c>
      <c r="Q36" s="38">
        <f t="shared" si="6"/>
        <v>0</v>
      </c>
      <c r="R36" s="38">
        <f t="shared" si="3"/>
        <v>0</v>
      </c>
      <c r="T36" s="120" t="b">
        <f t="shared" si="5"/>
        <v>0</v>
      </c>
    </row>
    <row r="37" spans="1:21" hidden="1" x14ac:dyDescent="0.25">
      <c r="A37" s="47" t="str" cm="1">
        <f t="array" ref="A37">IF(INDEX('C2 Equipment List'!A:A, ROW())="","", INDEX('C2 Equipment List'!A:A, ROW()))</f>
        <v/>
      </c>
      <c r="B37" s="47" t="str" cm="1">
        <f t="array" ref="B37">IF(INDEX('C2 Equipment List'!B:B, ROW())="","", INDEX('C2 Equipment List'!B:B, ROW()))</f>
        <v/>
      </c>
      <c r="C37" s="139" t="str">
        <f>_xlfn.XLOOKUP(B37,Lists!E:E,Lists!F:F,"")</f>
        <v/>
      </c>
      <c r="D37" s="47" t="str" cm="1">
        <f t="array" ref="D37">IF(INDEX('C2 Equipment List'!D:D, ROW())="","", INDEX('C2 Equipment List'!D:D, ROW()))</f>
        <v/>
      </c>
      <c r="E37" s="47" t="str" cm="1">
        <f t="array" ref="E37">IF(INDEX('C2 Equipment List'!E:E, ROW())="","", INDEX('C2 Equipment List'!E:E, ROW()))</f>
        <v/>
      </c>
      <c r="F37" s="47" t="str" cm="1">
        <f t="array" ref="F37">IF(INDEX('C2 Equipment List'!F:F, ROW())="","", INDEX('C2 Equipment List'!F:F, ROW()))</f>
        <v/>
      </c>
      <c r="G37" s="140" t="str" cm="1">
        <f t="array" ref="G37">IF(INDEX('C2 Equipment List'!G:G, ROW())="","", INDEX('C2 Equipment List'!G:G, ROW()))</f>
        <v/>
      </c>
      <c r="H37" s="141"/>
      <c r="I37" s="141"/>
      <c r="J37" s="142"/>
      <c r="K37" s="143"/>
      <c r="L37" s="144"/>
      <c r="M37" s="145"/>
      <c r="N37" s="38">
        <f t="shared" si="0"/>
        <v>0</v>
      </c>
      <c r="O37" s="38">
        <f t="shared" si="1"/>
        <v>0</v>
      </c>
      <c r="P37" s="38">
        <f t="shared" si="2"/>
        <v>0</v>
      </c>
      <c r="Q37" s="38">
        <f t="shared" si="6"/>
        <v>0</v>
      </c>
      <c r="R37" s="38">
        <f t="shared" si="3"/>
        <v>0</v>
      </c>
      <c r="T37" s="120" t="b">
        <f t="shared" si="5"/>
        <v>0</v>
      </c>
    </row>
    <row r="38" spans="1:21" s="57" customFormat="1" hidden="1" x14ac:dyDescent="0.25">
      <c r="A38" s="47" t="str" cm="1">
        <f t="array" ref="A38">IF(INDEX('C2 Equipment List'!A:A, ROW())="","", INDEX('C2 Equipment List'!A:A, ROW()))</f>
        <v/>
      </c>
      <c r="B38" s="47" t="str" cm="1">
        <f t="array" ref="B38">IF(INDEX('C2 Equipment List'!B:B, ROW())="","", INDEX('C2 Equipment List'!B:B, ROW()))</f>
        <v/>
      </c>
      <c r="C38" s="139" t="str">
        <f>_xlfn.XLOOKUP(B38,Lists!E:E,Lists!F:F,"")</f>
        <v/>
      </c>
      <c r="D38" s="47" t="str" cm="1">
        <f t="array" ref="D38">IF(INDEX('C2 Equipment List'!D:D, ROW())="","", INDEX('C2 Equipment List'!D:D, ROW()))</f>
        <v/>
      </c>
      <c r="E38" s="47" t="str" cm="1">
        <f t="array" ref="E38">IF(INDEX('C2 Equipment List'!E:E, ROW())="","", INDEX('C2 Equipment List'!E:E, ROW()))</f>
        <v/>
      </c>
      <c r="F38" s="47" t="str" cm="1">
        <f t="array" ref="F38">IF(INDEX('C2 Equipment List'!F:F, ROW())="","", INDEX('C2 Equipment List'!F:F, ROW()))</f>
        <v/>
      </c>
      <c r="G38" s="140" t="str" cm="1">
        <f t="array" ref="G38">IF(INDEX('C2 Equipment List'!G:G, ROW())="","", INDEX('C2 Equipment List'!G:G, ROW()))</f>
        <v/>
      </c>
      <c r="H38" s="141"/>
      <c r="I38" s="141"/>
      <c r="J38" s="142"/>
      <c r="K38" s="143"/>
      <c r="L38" s="144"/>
      <c r="M38" s="145"/>
      <c r="N38" s="38">
        <f t="shared" si="0"/>
        <v>0</v>
      </c>
      <c r="O38" s="38">
        <f t="shared" si="1"/>
        <v>0</v>
      </c>
      <c r="P38" s="38">
        <f t="shared" si="2"/>
        <v>0</v>
      </c>
      <c r="Q38" s="38">
        <f t="shared" si="6"/>
        <v>0</v>
      </c>
      <c r="R38" s="38">
        <f t="shared" si="3"/>
        <v>0</v>
      </c>
      <c r="S38" s="120"/>
      <c r="T38" s="120" t="b">
        <f t="shared" si="5"/>
        <v>0</v>
      </c>
      <c r="U38" s="120"/>
    </row>
    <row r="39" spans="1:21" s="57" customFormat="1" hidden="1" x14ac:dyDescent="0.25">
      <c r="A39" s="47" t="str" cm="1">
        <f t="array" ref="A39">IF(INDEX('C2 Equipment List'!A:A, ROW())="","", INDEX('C2 Equipment List'!A:A, ROW()))</f>
        <v/>
      </c>
      <c r="B39" s="47" t="str" cm="1">
        <f t="array" ref="B39">IF(INDEX('C2 Equipment List'!B:B, ROW())="","", INDEX('C2 Equipment List'!B:B, ROW()))</f>
        <v/>
      </c>
      <c r="C39" s="139" t="str">
        <f>_xlfn.XLOOKUP(B39,Lists!E:E,Lists!F:F,"")</f>
        <v/>
      </c>
      <c r="D39" s="47" t="str" cm="1">
        <f t="array" ref="D39">IF(INDEX('C2 Equipment List'!D:D, ROW())="","", INDEX('C2 Equipment List'!D:D, ROW()))</f>
        <v/>
      </c>
      <c r="E39" s="47" t="str" cm="1">
        <f t="array" ref="E39">IF(INDEX('C2 Equipment List'!E:E, ROW())="","", INDEX('C2 Equipment List'!E:E, ROW()))</f>
        <v/>
      </c>
      <c r="F39" s="47" t="str" cm="1">
        <f t="array" ref="F39">IF(INDEX('C2 Equipment List'!F:F, ROW())="","", INDEX('C2 Equipment List'!F:F, ROW()))</f>
        <v/>
      </c>
      <c r="G39" s="140" t="str" cm="1">
        <f t="array" ref="G39">IF(INDEX('C2 Equipment List'!G:G, ROW())="","", INDEX('C2 Equipment List'!G:G, ROW()))</f>
        <v/>
      </c>
      <c r="H39" s="141"/>
      <c r="I39" s="141"/>
      <c r="J39" s="142"/>
      <c r="K39" s="143"/>
      <c r="L39" s="144"/>
      <c r="M39" s="145"/>
      <c r="N39" s="38">
        <f t="shared" si="0"/>
        <v>0</v>
      </c>
      <c r="O39" s="38">
        <f t="shared" si="1"/>
        <v>0</v>
      </c>
      <c r="P39" s="38">
        <f t="shared" si="2"/>
        <v>0</v>
      </c>
      <c r="Q39" s="38">
        <f t="shared" si="6"/>
        <v>0</v>
      </c>
      <c r="R39" s="38">
        <f t="shared" si="3"/>
        <v>0</v>
      </c>
      <c r="S39" s="120"/>
      <c r="T39" s="120" t="b">
        <f t="shared" si="5"/>
        <v>0</v>
      </c>
      <c r="U39" s="120"/>
    </row>
    <row r="40" spans="1:21" hidden="1" x14ac:dyDescent="0.25">
      <c r="A40" s="47" t="str" cm="1">
        <f t="array" ref="A40">IF(INDEX('C2 Equipment List'!A:A, ROW())="","", INDEX('C2 Equipment List'!A:A, ROW()))</f>
        <v/>
      </c>
      <c r="B40" s="47" t="str" cm="1">
        <f t="array" ref="B40">IF(INDEX('C2 Equipment List'!B:B, ROW())="","", INDEX('C2 Equipment List'!B:B, ROW()))</f>
        <v/>
      </c>
      <c r="C40" s="139" t="str">
        <f>_xlfn.XLOOKUP(B40,Lists!E:E,Lists!F:F,"")</f>
        <v/>
      </c>
      <c r="D40" s="47" t="str" cm="1">
        <f t="array" ref="D40">IF(INDEX('C2 Equipment List'!D:D, ROW())="","", INDEX('C2 Equipment List'!D:D, ROW()))</f>
        <v/>
      </c>
      <c r="E40" s="47" t="str" cm="1">
        <f t="array" ref="E40">IF(INDEX('C2 Equipment List'!E:E, ROW())="","", INDEX('C2 Equipment List'!E:E, ROW()))</f>
        <v/>
      </c>
      <c r="F40" s="47" t="str" cm="1">
        <f t="array" ref="F40">IF(INDEX('C2 Equipment List'!F:F, ROW())="","", INDEX('C2 Equipment List'!F:F, ROW()))</f>
        <v/>
      </c>
      <c r="G40" s="140" t="str" cm="1">
        <f t="array" ref="G40">IF(INDEX('C2 Equipment List'!G:G, ROW())="","", INDEX('C2 Equipment List'!G:G, ROW()))</f>
        <v/>
      </c>
      <c r="H40" s="141"/>
      <c r="I40" s="141"/>
      <c r="J40" s="142"/>
      <c r="K40" s="143"/>
      <c r="L40" s="144"/>
      <c r="M40" s="145"/>
      <c r="N40" s="38">
        <f t="shared" si="0"/>
        <v>0</v>
      </c>
      <c r="O40" s="38">
        <f t="shared" si="1"/>
        <v>0</v>
      </c>
      <c r="P40" s="38">
        <f t="shared" si="2"/>
        <v>0</v>
      </c>
      <c r="Q40" s="38">
        <f t="shared" si="6"/>
        <v>0</v>
      </c>
      <c r="R40" s="38">
        <f t="shared" si="3"/>
        <v>0</v>
      </c>
      <c r="T40" s="120" t="b">
        <f t="shared" si="5"/>
        <v>0</v>
      </c>
    </row>
    <row r="41" spans="1:21" hidden="1" x14ac:dyDescent="0.25">
      <c r="A41" s="47" t="str" cm="1">
        <f t="array" ref="A41">IF(INDEX('C2 Equipment List'!A:A, ROW())="","", INDEX('C2 Equipment List'!A:A, ROW()))</f>
        <v/>
      </c>
      <c r="B41" s="47" t="str" cm="1">
        <f t="array" ref="B41">IF(INDEX('C2 Equipment List'!B:B, ROW())="","", INDEX('C2 Equipment List'!B:B, ROW()))</f>
        <v/>
      </c>
      <c r="C41" s="139" t="str">
        <f>_xlfn.XLOOKUP(B41,Lists!E:E,Lists!F:F,"")</f>
        <v/>
      </c>
      <c r="D41" s="47" t="str" cm="1">
        <f t="array" ref="D41">IF(INDEX('C2 Equipment List'!D:D, ROW())="","", INDEX('C2 Equipment List'!D:D, ROW()))</f>
        <v/>
      </c>
      <c r="E41" s="47" t="str" cm="1">
        <f t="array" ref="E41">IF(INDEX('C2 Equipment List'!E:E, ROW())="","", INDEX('C2 Equipment List'!E:E, ROW()))</f>
        <v/>
      </c>
      <c r="F41" s="47" t="str" cm="1">
        <f t="array" ref="F41">IF(INDEX('C2 Equipment List'!F:F, ROW())="","", INDEX('C2 Equipment List'!F:F, ROW()))</f>
        <v/>
      </c>
      <c r="G41" s="140" t="str" cm="1">
        <f t="array" ref="G41">IF(INDEX('C2 Equipment List'!G:G, ROW())="","", INDEX('C2 Equipment List'!G:G, ROW()))</f>
        <v/>
      </c>
      <c r="H41" s="141"/>
      <c r="I41" s="141"/>
      <c r="J41" s="142"/>
      <c r="K41" s="143"/>
      <c r="L41" s="144"/>
      <c r="M41" s="145"/>
      <c r="N41" s="38">
        <f t="shared" si="0"/>
        <v>0</v>
      </c>
      <c r="O41" s="38">
        <f t="shared" si="1"/>
        <v>0</v>
      </c>
      <c r="P41" s="38">
        <f t="shared" si="2"/>
        <v>0</v>
      </c>
      <c r="Q41" s="38">
        <f t="shared" si="6"/>
        <v>0</v>
      </c>
      <c r="R41" s="38">
        <f t="shared" si="3"/>
        <v>0</v>
      </c>
      <c r="T41" s="120" t="b">
        <f t="shared" si="5"/>
        <v>0</v>
      </c>
    </row>
    <row r="42" spans="1:21" hidden="1" x14ac:dyDescent="0.25">
      <c r="A42" s="47" t="str" cm="1">
        <f t="array" ref="A42">IF(INDEX('C2 Equipment List'!A:A, ROW())="","", INDEX('C2 Equipment List'!A:A, ROW()))</f>
        <v/>
      </c>
      <c r="B42" s="47" t="str" cm="1">
        <f t="array" ref="B42">IF(INDEX('C2 Equipment List'!B:B, ROW())="","", INDEX('C2 Equipment List'!B:B, ROW()))</f>
        <v/>
      </c>
      <c r="C42" s="139" t="str">
        <f>_xlfn.XLOOKUP(B42,Lists!E:E,Lists!F:F,"")</f>
        <v/>
      </c>
      <c r="D42" s="47" t="str" cm="1">
        <f t="array" ref="D42">IF(INDEX('C2 Equipment List'!D:D, ROW())="","", INDEX('C2 Equipment List'!D:D, ROW()))</f>
        <v/>
      </c>
      <c r="E42" s="47" t="str" cm="1">
        <f t="array" ref="E42">IF(INDEX('C2 Equipment List'!E:E, ROW())="","", INDEX('C2 Equipment List'!E:E, ROW()))</f>
        <v/>
      </c>
      <c r="F42" s="47" t="str" cm="1">
        <f t="array" ref="F42">IF(INDEX('C2 Equipment List'!F:F, ROW())="","", INDEX('C2 Equipment List'!F:F, ROW()))</f>
        <v/>
      </c>
      <c r="G42" s="140" t="str" cm="1">
        <f t="array" ref="G42">IF(INDEX('C2 Equipment List'!G:G, ROW())="","", INDEX('C2 Equipment List'!G:G, ROW()))</f>
        <v/>
      </c>
      <c r="H42" s="141"/>
      <c r="I42" s="141"/>
      <c r="J42" s="142"/>
      <c r="K42" s="143"/>
      <c r="L42" s="144"/>
      <c r="M42" s="145"/>
      <c r="N42" s="38">
        <f t="shared" si="0"/>
        <v>0</v>
      </c>
      <c r="O42" s="38">
        <f t="shared" si="1"/>
        <v>0</v>
      </c>
      <c r="P42" s="38">
        <f t="shared" si="2"/>
        <v>0</v>
      </c>
      <c r="Q42" s="38">
        <f t="shared" si="6"/>
        <v>0</v>
      </c>
      <c r="R42" s="38">
        <f t="shared" si="3"/>
        <v>0</v>
      </c>
      <c r="T42" s="120" t="b">
        <f t="shared" si="5"/>
        <v>0</v>
      </c>
    </row>
    <row r="43" spans="1:21" hidden="1" x14ac:dyDescent="0.25">
      <c r="A43" s="47" t="str" cm="1">
        <f t="array" ref="A43">IF(INDEX('C2 Equipment List'!A:A, ROW())="","", INDEX('C2 Equipment List'!A:A, ROW()))</f>
        <v/>
      </c>
      <c r="B43" s="47" t="str" cm="1">
        <f t="array" ref="B43">IF(INDEX('C2 Equipment List'!B:B, ROW())="","", INDEX('C2 Equipment List'!B:B, ROW()))</f>
        <v/>
      </c>
      <c r="C43" s="139" t="str">
        <f>_xlfn.XLOOKUP(B43,Lists!E:E,Lists!F:F,"")</f>
        <v/>
      </c>
      <c r="D43" s="47" t="str" cm="1">
        <f t="array" ref="D43">IF(INDEX('C2 Equipment List'!D:D, ROW())="","", INDEX('C2 Equipment List'!D:D, ROW()))</f>
        <v/>
      </c>
      <c r="E43" s="47" t="str" cm="1">
        <f t="array" ref="E43">IF(INDEX('C2 Equipment List'!E:E, ROW())="","", INDEX('C2 Equipment List'!E:E, ROW()))</f>
        <v/>
      </c>
      <c r="F43" s="47" t="str" cm="1">
        <f t="array" ref="F43">IF(INDEX('C2 Equipment List'!F:F, ROW())="","", INDEX('C2 Equipment List'!F:F, ROW()))</f>
        <v/>
      </c>
      <c r="G43" s="140" t="str" cm="1">
        <f t="array" ref="G43">IF(INDEX('C2 Equipment List'!G:G, ROW())="","", INDEX('C2 Equipment List'!G:G, ROW()))</f>
        <v/>
      </c>
      <c r="H43" s="141"/>
      <c r="I43" s="141"/>
      <c r="J43" s="142"/>
      <c r="K43" s="143"/>
      <c r="L43" s="144"/>
      <c r="M43" s="145"/>
      <c r="N43" s="38">
        <f t="shared" si="0"/>
        <v>0</v>
      </c>
      <c r="O43" s="38">
        <f t="shared" si="1"/>
        <v>0</v>
      </c>
      <c r="P43" s="38">
        <f t="shared" si="2"/>
        <v>0</v>
      </c>
      <c r="Q43" s="38">
        <f t="shared" si="6"/>
        <v>0</v>
      </c>
      <c r="R43" s="38">
        <f t="shared" si="3"/>
        <v>0</v>
      </c>
      <c r="T43" s="120" t="b">
        <f t="shared" si="5"/>
        <v>0</v>
      </c>
    </row>
    <row r="44" spans="1:21" hidden="1" x14ac:dyDescent="0.25">
      <c r="A44" s="47" t="str" cm="1">
        <f t="array" ref="A44">IF(INDEX('C2 Equipment List'!A:A, ROW())="","", INDEX('C2 Equipment List'!A:A, ROW()))</f>
        <v/>
      </c>
      <c r="B44" s="47" t="str" cm="1">
        <f t="array" ref="B44">IF(INDEX('C2 Equipment List'!B:B, ROW())="","", INDEX('C2 Equipment List'!B:B, ROW()))</f>
        <v/>
      </c>
      <c r="C44" s="139" t="str">
        <f>_xlfn.XLOOKUP(B44,Lists!E:E,Lists!F:F,"")</f>
        <v/>
      </c>
      <c r="D44" s="47" t="str" cm="1">
        <f t="array" ref="D44">IF(INDEX('C2 Equipment List'!D:D, ROW())="","", INDEX('C2 Equipment List'!D:D, ROW()))</f>
        <v/>
      </c>
      <c r="E44" s="47" t="str" cm="1">
        <f t="array" ref="E44">IF(INDEX('C2 Equipment List'!E:E, ROW())="","", INDEX('C2 Equipment List'!E:E, ROW()))</f>
        <v/>
      </c>
      <c r="F44" s="47" t="str" cm="1">
        <f t="array" ref="F44">IF(INDEX('C2 Equipment List'!F:F, ROW())="","", INDEX('C2 Equipment List'!F:F, ROW()))</f>
        <v/>
      </c>
      <c r="G44" s="140" t="str" cm="1">
        <f t="array" ref="G44">IF(INDEX('C2 Equipment List'!G:G, ROW())="","", INDEX('C2 Equipment List'!G:G, ROW()))</f>
        <v/>
      </c>
      <c r="H44" s="141"/>
      <c r="I44" s="141"/>
      <c r="J44" s="142"/>
      <c r="K44" s="143"/>
      <c r="L44" s="144"/>
      <c r="M44" s="145"/>
      <c r="N44" s="38">
        <f t="shared" si="0"/>
        <v>0</v>
      </c>
      <c r="O44" s="38">
        <f t="shared" si="1"/>
        <v>0</v>
      </c>
      <c r="P44" s="38">
        <f t="shared" si="2"/>
        <v>0</v>
      </c>
      <c r="Q44" s="38">
        <f t="shared" si="6"/>
        <v>0</v>
      </c>
      <c r="R44" s="38">
        <f t="shared" si="3"/>
        <v>0</v>
      </c>
      <c r="T44" s="120" t="b">
        <f t="shared" si="5"/>
        <v>0</v>
      </c>
    </row>
    <row r="45" spans="1:21" hidden="1" x14ac:dyDescent="0.25">
      <c r="A45" s="47" t="str" cm="1">
        <f t="array" ref="A45">IF(INDEX('C2 Equipment List'!A:A, ROW())="","", INDEX('C2 Equipment List'!A:A, ROW()))</f>
        <v/>
      </c>
      <c r="B45" s="47" t="str" cm="1">
        <f t="array" ref="B45">IF(INDEX('C2 Equipment List'!B:B, ROW())="","", INDEX('C2 Equipment List'!B:B, ROW()))</f>
        <v/>
      </c>
      <c r="C45" s="139" t="str">
        <f>_xlfn.XLOOKUP(B45,Lists!E:E,Lists!F:F,"")</f>
        <v/>
      </c>
      <c r="D45" s="47" t="str" cm="1">
        <f t="array" ref="D45">IF(INDEX('C2 Equipment List'!D:D, ROW())="","", INDEX('C2 Equipment List'!D:D, ROW()))</f>
        <v/>
      </c>
      <c r="E45" s="47" t="str" cm="1">
        <f t="array" ref="E45">IF(INDEX('C2 Equipment List'!E:E, ROW())="","", INDEX('C2 Equipment List'!E:E, ROW()))</f>
        <v/>
      </c>
      <c r="F45" s="47" t="str" cm="1">
        <f t="array" ref="F45">IF(INDEX('C2 Equipment List'!F:F, ROW())="","", INDEX('C2 Equipment List'!F:F, ROW()))</f>
        <v/>
      </c>
      <c r="G45" s="140" t="str" cm="1">
        <f t="array" ref="G45">IF(INDEX('C2 Equipment List'!G:G, ROW())="","", INDEX('C2 Equipment List'!G:G, ROW()))</f>
        <v/>
      </c>
      <c r="H45" s="141"/>
      <c r="I45" s="141"/>
      <c r="J45" s="142"/>
      <c r="K45" s="143"/>
      <c r="L45" s="144"/>
      <c r="M45" s="145"/>
      <c r="N45" s="38">
        <f t="shared" si="0"/>
        <v>0</v>
      </c>
      <c r="O45" s="38">
        <f t="shared" si="1"/>
        <v>0</v>
      </c>
      <c r="P45" s="38">
        <f t="shared" si="2"/>
        <v>0</v>
      </c>
      <c r="Q45" s="38">
        <f t="shared" si="6"/>
        <v>0</v>
      </c>
      <c r="R45" s="38">
        <f t="shared" si="3"/>
        <v>0</v>
      </c>
      <c r="T45" s="120" t="b">
        <f t="shared" si="5"/>
        <v>0</v>
      </c>
    </row>
    <row r="46" spans="1:21" hidden="1" x14ac:dyDescent="0.25">
      <c r="A46" s="47" t="str" cm="1">
        <f t="array" ref="A46">IF(INDEX('C2 Equipment List'!A:A, ROW())="","", INDEX('C2 Equipment List'!A:A, ROW()))</f>
        <v/>
      </c>
      <c r="B46" s="47" t="str" cm="1">
        <f t="array" ref="B46">IF(INDEX('C2 Equipment List'!B:B, ROW())="","", INDEX('C2 Equipment List'!B:B, ROW()))</f>
        <v/>
      </c>
      <c r="C46" s="139" t="str">
        <f>_xlfn.XLOOKUP(B46,Lists!E:E,Lists!F:F,"")</f>
        <v/>
      </c>
      <c r="D46" s="47" t="str" cm="1">
        <f t="array" ref="D46">IF(INDEX('C2 Equipment List'!D:D, ROW())="","", INDEX('C2 Equipment List'!D:D, ROW()))</f>
        <v/>
      </c>
      <c r="E46" s="47" t="str" cm="1">
        <f t="array" ref="E46">IF(INDEX('C2 Equipment List'!E:E, ROW())="","", INDEX('C2 Equipment List'!E:E, ROW()))</f>
        <v/>
      </c>
      <c r="F46" s="47" t="str" cm="1">
        <f t="array" ref="F46">IF(INDEX('C2 Equipment List'!F:F, ROW())="","", INDEX('C2 Equipment List'!F:F, ROW()))</f>
        <v/>
      </c>
      <c r="G46" s="140" t="str" cm="1">
        <f t="array" ref="G46">IF(INDEX('C2 Equipment List'!G:G, ROW())="","", INDEX('C2 Equipment List'!G:G, ROW()))</f>
        <v/>
      </c>
      <c r="H46" s="141"/>
      <c r="I46" s="141"/>
      <c r="J46" s="142"/>
      <c r="K46" s="143"/>
      <c r="L46" s="144"/>
      <c r="M46" s="145"/>
      <c r="N46" s="38">
        <f t="shared" si="0"/>
        <v>0</v>
      </c>
      <c r="O46" s="38">
        <f t="shared" si="1"/>
        <v>0</v>
      </c>
      <c r="P46" s="38">
        <f t="shared" si="2"/>
        <v>0</v>
      </c>
      <c r="Q46" s="38">
        <f t="shared" si="6"/>
        <v>0</v>
      </c>
      <c r="R46" s="38">
        <f t="shared" si="3"/>
        <v>0</v>
      </c>
      <c r="T46" s="120" t="b">
        <f t="shared" si="5"/>
        <v>0</v>
      </c>
    </row>
    <row r="47" spans="1:21" hidden="1" x14ac:dyDescent="0.25">
      <c r="A47" s="47" t="str" cm="1">
        <f t="array" ref="A47">IF(INDEX('C2 Equipment List'!A:A, ROW())="","", INDEX('C2 Equipment List'!A:A, ROW()))</f>
        <v/>
      </c>
      <c r="B47" s="47" t="str" cm="1">
        <f t="array" ref="B47">IF(INDEX('C2 Equipment List'!B:B, ROW())="","", INDEX('C2 Equipment List'!B:B, ROW()))</f>
        <v/>
      </c>
      <c r="C47" s="139" t="str">
        <f>_xlfn.XLOOKUP(B47,Lists!E:E,Lists!F:F,"")</f>
        <v/>
      </c>
      <c r="D47" s="47" t="str" cm="1">
        <f t="array" ref="D47">IF(INDEX('C2 Equipment List'!D:D, ROW())="","", INDEX('C2 Equipment List'!D:D, ROW()))</f>
        <v/>
      </c>
      <c r="E47" s="47" t="str" cm="1">
        <f t="array" ref="E47">IF(INDEX('C2 Equipment List'!E:E, ROW())="","", INDEX('C2 Equipment List'!E:E, ROW()))</f>
        <v/>
      </c>
      <c r="F47" s="47" t="str" cm="1">
        <f t="array" ref="F47">IF(INDEX('C2 Equipment List'!F:F, ROW())="","", INDEX('C2 Equipment List'!F:F, ROW()))</f>
        <v/>
      </c>
      <c r="G47" s="140" t="str" cm="1">
        <f t="array" ref="G47">IF(INDEX('C2 Equipment List'!G:G, ROW())="","", INDEX('C2 Equipment List'!G:G, ROW()))</f>
        <v/>
      </c>
      <c r="H47" s="141"/>
      <c r="I47" s="141"/>
      <c r="J47" s="142"/>
      <c r="K47" s="143"/>
      <c r="L47" s="144"/>
      <c r="M47" s="145"/>
      <c r="N47" s="38">
        <f t="shared" si="0"/>
        <v>0</v>
      </c>
      <c r="O47" s="38">
        <f t="shared" si="1"/>
        <v>0</v>
      </c>
      <c r="P47" s="38">
        <f t="shared" si="2"/>
        <v>0</v>
      </c>
      <c r="Q47" s="38">
        <f t="shared" si="6"/>
        <v>0</v>
      </c>
      <c r="R47" s="38">
        <f t="shared" si="3"/>
        <v>0</v>
      </c>
      <c r="T47" s="120" t="b">
        <f t="shared" si="5"/>
        <v>0</v>
      </c>
    </row>
    <row r="48" spans="1:21" hidden="1" x14ac:dyDescent="0.25">
      <c r="A48" s="47" t="str" cm="1">
        <f t="array" ref="A48">IF(INDEX('C2 Equipment List'!A:A, ROW())="","", INDEX('C2 Equipment List'!A:A, ROW()))</f>
        <v/>
      </c>
      <c r="B48" s="47" t="str" cm="1">
        <f t="array" ref="B48">IF(INDEX('C2 Equipment List'!B:B, ROW())="","", INDEX('C2 Equipment List'!B:B, ROW()))</f>
        <v/>
      </c>
      <c r="C48" s="139" t="str">
        <f>_xlfn.XLOOKUP(B48,Lists!E:E,Lists!F:F,"")</f>
        <v/>
      </c>
      <c r="D48" s="47" t="str" cm="1">
        <f t="array" ref="D48">IF(INDEX('C2 Equipment List'!D:D, ROW())="","", INDEX('C2 Equipment List'!D:D, ROW()))</f>
        <v/>
      </c>
      <c r="E48" s="47" t="str" cm="1">
        <f t="array" ref="E48">IF(INDEX('C2 Equipment List'!E:E, ROW())="","", INDEX('C2 Equipment List'!E:E, ROW()))</f>
        <v/>
      </c>
      <c r="F48" s="47" t="str" cm="1">
        <f t="array" ref="F48">IF(INDEX('C2 Equipment List'!F:F, ROW())="","", INDEX('C2 Equipment List'!F:F, ROW()))</f>
        <v/>
      </c>
      <c r="G48" s="140" t="str" cm="1">
        <f t="array" ref="G48">IF(INDEX('C2 Equipment List'!G:G, ROW())="","", INDEX('C2 Equipment List'!G:G, ROW()))</f>
        <v/>
      </c>
      <c r="H48" s="141"/>
      <c r="I48" s="141"/>
      <c r="J48" s="142"/>
      <c r="K48" s="143"/>
      <c r="L48" s="144"/>
      <c r="M48" s="145"/>
      <c r="N48" s="38">
        <f t="shared" si="0"/>
        <v>0</v>
      </c>
      <c r="O48" s="38">
        <f t="shared" si="1"/>
        <v>0</v>
      </c>
      <c r="P48" s="38">
        <f t="shared" si="2"/>
        <v>0</v>
      </c>
      <c r="Q48" s="38">
        <f t="shared" si="6"/>
        <v>0</v>
      </c>
      <c r="R48" s="38">
        <f t="shared" si="3"/>
        <v>0</v>
      </c>
      <c r="T48" s="120" t="b">
        <f t="shared" si="5"/>
        <v>0</v>
      </c>
    </row>
    <row r="49" spans="1:21" hidden="1" x14ac:dyDescent="0.25">
      <c r="A49" s="47" t="str" cm="1">
        <f t="array" ref="A49">IF(INDEX('C2 Equipment List'!A:A, ROW())="","", INDEX('C2 Equipment List'!A:A, ROW()))</f>
        <v/>
      </c>
      <c r="B49" s="47" t="str" cm="1">
        <f t="array" ref="B49">IF(INDEX('C2 Equipment List'!B:B, ROW())="","", INDEX('C2 Equipment List'!B:B, ROW()))</f>
        <v/>
      </c>
      <c r="C49" s="139" t="str">
        <f>_xlfn.XLOOKUP(B49,Lists!E:E,Lists!F:F,"")</f>
        <v/>
      </c>
      <c r="D49" s="47" t="str" cm="1">
        <f t="array" ref="D49">IF(INDEX('C2 Equipment List'!D:D, ROW())="","", INDEX('C2 Equipment List'!D:D, ROW()))</f>
        <v/>
      </c>
      <c r="E49" s="47" t="str" cm="1">
        <f t="array" ref="E49">IF(INDEX('C2 Equipment List'!E:E, ROW())="","", INDEX('C2 Equipment List'!E:E, ROW()))</f>
        <v/>
      </c>
      <c r="F49" s="47" t="str" cm="1">
        <f t="array" ref="F49">IF(INDEX('C2 Equipment List'!F:F, ROW())="","", INDEX('C2 Equipment List'!F:F, ROW()))</f>
        <v/>
      </c>
      <c r="G49" s="140" t="str" cm="1">
        <f t="array" ref="G49">IF(INDEX('C2 Equipment List'!G:G, ROW())="","", INDEX('C2 Equipment List'!G:G, ROW()))</f>
        <v/>
      </c>
      <c r="H49" s="141"/>
      <c r="I49" s="141"/>
      <c r="J49" s="142"/>
      <c r="K49" s="143"/>
      <c r="L49" s="144"/>
      <c r="M49" s="145"/>
      <c r="N49" s="38">
        <f t="shared" si="0"/>
        <v>0</v>
      </c>
      <c r="O49" s="38">
        <f t="shared" si="1"/>
        <v>0</v>
      </c>
      <c r="P49" s="38">
        <f t="shared" si="2"/>
        <v>0</v>
      </c>
      <c r="Q49" s="38">
        <f t="shared" si="6"/>
        <v>0</v>
      </c>
      <c r="R49" s="38">
        <f t="shared" si="3"/>
        <v>0</v>
      </c>
      <c r="T49" s="120" t="b">
        <f t="shared" si="5"/>
        <v>0</v>
      </c>
    </row>
    <row r="50" spans="1:21" hidden="1" x14ac:dyDescent="0.25">
      <c r="A50" s="47" t="str" cm="1">
        <f t="array" ref="A50">IF(INDEX('C2 Equipment List'!A:A, ROW())="","", INDEX('C2 Equipment List'!A:A, ROW()))</f>
        <v/>
      </c>
      <c r="B50" s="47" t="str" cm="1">
        <f t="array" ref="B50">IF(INDEX('C2 Equipment List'!B:B, ROW())="","", INDEX('C2 Equipment List'!B:B, ROW()))</f>
        <v/>
      </c>
      <c r="C50" s="139" t="str">
        <f>_xlfn.XLOOKUP(B50,Lists!E:E,Lists!F:F,"")</f>
        <v/>
      </c>
      <c r="D50" s="47" t="str" cm="1">
        <f t="array" ref="D50">IF(INDEX('C2 Equipment List'!D:D, ROW())="","", INDEX('C2 Equipment List'!D:D, ROW()))</f>
        <v/>
      </c>
      <c r="E50" s="47" t="str" cm="1">
        <f t="array" ref="E50">IF(INDEX('C2 Equipment List'!E:E, ROW())="","", INDEX('C2 Equipment List'!E:E, ROW()))</f>
        <v/>
      </c>
      <c r="F50" s="47" t="str" cm="1">
        <f t="array" ref="F50">IF(INDEX('C2 Equipment List'!F:F, ROW())="","", INDEX('C2 Equipment List'!F:F, ROW()))</f>
        <v/>
      </c>
      <c r="G50" s="140" t="str" cm="1">
        <f t="array" ref="G50">IF(INDEX('C2 Equipment List'!G:G, ROW())="","", INDEX('C2 Equipment List'!G:G, ROW()))</f>
        <v/>
      </c>
      <c r="H50" s="141"/>
      <c r="I50" s="141"/>
      <c r="J50" s="142"/>
      <c r="K50" s="143"/>
      <c r="L50" s="144"/>
      <c r="M50" s="145"/>
      <c r="N50" s="38">
        <f t="shared" si="0"/>
        <v>0</v>
      </c>
      <c r="O50" s="38">
        <f t="shared" si="1"/>
        <v>0</v>
      </c>
      <c r="P50" s="38">
        <f t="shared" si="2"/>
        <v>0</v>
      </c>
      <c r="Q50" s="38">
        <f t="shared" si="4"/>
        <v>0</v>
      </c>
      <c r="R50" s="38">
        <f t="shared" si="3"/>
        <v>0</v>
      </c>
      <c r="T50" s="120" t="b">
        <f t="shared" si="5"/>
        <v>0</v>
      </c>
    </row>
    <row r="51" spans="1:21" hidden="1" x14ac:dyDescent="0.25">
      <c r="A51" s="47" t="str" cm="1">
        <f t="array" ref="A51">IF(INDEX('C2 Equipment List'!A:A, ROW())="","", INDEX('C2 Equipment List'!A:A, ROW()))</f>
        <v/>
      </c>
      <c r="B51" s="47" t="str" cm="1">
        <f t="array" ref="B51">IF(INDEX('C2 Equipment List'!B:B, ROW())="","", INDEX('C2 Equipment List'!B:B, ROW()))</f>
        <v/>
      </c>
      <c r="C51" s="139" t="str">
        <f>_xlfn.XLOOKUP(B51,Lists!E:E,Lists!F:F,"")</f>
        <v/>
      </c>
      <c r="D51" s="47" t="str" cm="1">
        <f t="array" ref="D51">IF(INDEX('C2 Equipment List'!D:D, ROW())="","", INDEX('C2 Equipment List'!D:D, ROW()))</f>
        <v/>
      </c>
      <c r="E51" s="47" t="str" cm="1">
        <f t="array" ref="E51">IF(INDEX('C2 Equipment List'!E:E, ROW())="","", INDEX('C2 Equipment List'!E:E, ROW()))</f>
        <v/>
      </c>
      <c r="F51" s="47" t="str" cm="1">
        <f t="array" ref="F51">IF(INDEX('C2 Equipment List'!F:F, ROW())="","", INDEX('C2 Equipment List'!F:F, ROW()))</f>
        <v/>
      </c>
      <c r="G51" s="140" t="str" cm="1">
        <f t="array" ref="G51">IF(INDEX('C2 Equipment List'!G:G, ROW())="","", INDEX('C2 Equipment List'!G:G, ROW()))</f>
        <v/>
      </c>
      <c r="H51" s="141"/>
      <c r="I51" s="141"/>
      <c r="J51" s="142"/>
      <c r="K51" s="143"/>
      <c r="L51" s="144"/>
      <c r="M51" s="145"/>
      <c r="N51" s="38">
        <f t="shared" si="0"/>
        <v>0</v>
      </c>
      <c r="O51" s="38">
        <f t="shared" si="1"/>
        <v>0</v>
      </c>
      <c r="P51" s="38">
        <f t="shared" si="2"/>
        <v>0</v>
      </c>
      <c r="Q51" s="38">
        <f t="shared" si="4"/>
        <v>0</v>
      </c>
      <c r="R51" s="38">
        <f t="shared" si="3"/>
        <v>0</v>
      </c>
      <c r="T51" s="120" t="b">
        <f t="shared" si="5"/>
        <v>0</v>
      </c>
    </row>
    <row r="52" spans="1:21" hidden="1" x14ac:dyDescent="0.25">
      <c r="A52" s="47" t="str" cm="1">
        <f t="array" ref="A52">IF(INDEX('C2 Equipment List'!A:A, ROW())="","", INDEX('C2 Equipment List'!A:A, ROW()))</f>
        <v/>
      </c>
      <c r="B52" s="47" t="str" cm="1">
        <f t="array" ref="B52">IF(INDEX('C2 Equipment List'!B:B, ROW())="","", INDEX('C2 Equipment List'!B:B, ROW()))</f>
        <v/>
      </c>
      <c r="C52" s="139" t="str">
        <f>_xlfn.XLOOKUP(B52,Lists!E:E,Lists!F:F,"")</f>
        <v/>
      </c>
      <c r="D52" s="47" t="str" cm="1">
        <f t="array" ref="D52">IF(INDEX('C2 Equipment List'!D:D, ROW())="","", INDEX('C2 Equipment List'!D:D, ROW()))</f>
        <v/>
      </c>
      <c r="E52" s="47" t="str" cm="1">
        <f t="array" ref="E52">IF(INDEX('C2 Equipment List'!E:E, ROW())="","", INDEX('C2 Equipment List'!E:E, ROW()))</f>
        <v/>
      </c>
      <c r="F52" s="47" t="str" cm="1">
        <f t="array" ref="F52">IF(INDEX('C2 Equipment List'!F:F, ROW())="","", INDEX('C2 Equipment List'!F:F, ROW()))</f>
        <v/>
      </c>
      <c r="G52" s="140" t="str" cm="1">
        <f t="array" ref="G52">IF(INDEX('C2 Equipment List'!G:G, ROW())="","", INDEX('C2 Equipment List'!G:G, ROW()))</f>
        <v/>
      </c>
      <c r="H52" s="141"/>
      <c r="I52" s="141"/>
      <c r="J52" s="142"/>
      <c r="K52" s="143"/>
      <c r="L52" s="144"/>
      <c r="M52" s="145"/>
      <c r="N52" s="38">
        <f t="shared" si="0"/>
        <v>0</v>
      </c>
      <c r="O52" s="38">
        <f t="shared" si="1"/>
        <v>0</v>
      </c>
      <c r="P52" s="38">
        <f t="shared" si="2"/>
        <v>0</v>
      </c>
      <c r="Q52" s="38">
        <f t="shared" si="4"/>
        <v>0</v>
      </c>
      <c r="R52" s="38">
        <f t="shared" si="3"/>
        <v>0</v>
      </c>
      <c r="T52" s="120" t="b">
        <f t="shared" si="5"/>
        <v>0</v>
      </c>
    </row>
    <row r="53" spans="1:21" hidden="1" x14ac:dyDescent="0.25">
      <c r="A53" s="47" t="str" cm="1">
        <f t="array" ref="A53">IF(INDEX('C2 Equipment List'!A:A, ROW())="","", INDEX('C2 Equipment List'!A:A, ROW()))</f>
        <v/>
      </c>
      <c r="B53" s="47" t="str" cm="1">
        <f t="array" ref="B53">IF(INDEX('C2 Equipment List'!B:B, ROW())="","", INDEX('C2 Equipment List'!B:B, ROW()))</f>
        <v/>
      </c>
      <c r="C53" s="139" t="str">
        <f>_xlfn.XLOOKUP(B53,Lists!E:E,Lists!F:F,"")</f>
        <v/>
      </c>
      <c r="D53" s="47" t="str" cm="1">
        <f t="array" ref="D53">IF(INDEX('C2 Equipment List'!D:D, ROW())="","", INDEX('C2 Equipment List'!D:D, ROW()))</f>
        <v/>
      </c>
      <c r="E53" s="47" t="str" cm="1">
        <f t="array" ref="E53">IF(INDEX('C2 Equipment List'!E:E, ROW())="","", INDEX('C2 Equipment List'!E:E, ROW()))</f>
        <v/>
      </c>
      <c r="F53" s="47" t="str" cm="1">
        <f t="array" ref="F53">IF(INDEX('C2 Equipment List'!F:F, ROW())="","", INDEX('C2 Equipment List'!F:F, ROW()))</f>
        <v/>
      </c>
      <c r="G53" s="140" t="str" cm="1">
        <f t="array" ref="G53">IF(INDEX('C2 Equipment List'!G:G, ROW())="","", INDEX('C2 Equipment List'!G:G, ROW()))</f>
        <v/>
      </c>
      <c r="H53" s="141"/>
      <c r="I53" s="141"/>
      <c r="J53" s="142"/>
      <c r="K53" s="143"/>
      <c r="L53" s="144"/>
      <c r="M53" s="145"/>
      <c r="N53" s="38">
        <f t="shared" si="0"/>
        <v>0</v>
      </c>
      <c r="O53" s="38">
        <f t="shared" si="1"/>
        <v>0</v>
      </c>
      <c r="P53" s="38">
        <f t="shared" si="2"/>
        <v>0</v>
      </c>
      <c r="Q53" s="38">
        <f t="shared" si="4"/>
        <v>0</v>
      </c>
      <c r="R53" s="38">
        <f t="shared" si="3"/>
        <v>0</v>
      </c>
      <c r="T53" s="120" t="b">
        <f t="shared" si="5"/>
        <v>0</v>
      </c>
    </row>
    <row r="54" spans="1:21" hidden="1" x14ac:dyDescent="0.25">
      <c r="A54" s="47" t="str" cm="1">
        <f t="array" ref="A54">IF(INDEX('C2 Equipment List'!A:A, ROW())="","", INDEX('C2 Equipment List'!A:A, ROW()))</f>
        <v/>
      </c>
      <c r="B54" s="47" t="str" cm="1">
        <f t="array" ref="B54">IF(INDEX('C2 Equipment List'!B:B, ROW())="","", INDEX('C2 Equipment List'!B:B, ROW()))</f>
        <v/>
      </c>
      <c r="C54" s="139" t="str">
        <f>_xlfn.XLOOKUP(B54,Lists!E:E,Lists!F:F,"")</f>
        <v/>
      </c>
      <c r="D54" s="47" t="str" cm="1">
        <f t="array" ref="D54">IF(INDEX('C2 Equipment List'!D:D, ROW())="","", INDEX('C2 Equipment List'!D:D, ROW()))</f>
        <v/>
      </c>
      <c r="E54" s="47" t="str" cm="1">
        <f t="array" ref="E54">IF(INDEX('C2 Equipment List'!E:E, ROW())="","", INDEX('C2 Equipment List'!E:E, ROW()))</f>
        <v/>
      </c>
      <c r="F54" s="47" t="str" cm="1">
        <f t="array" ref="F54">IF(INDEX('C2 Equipment List'!F:F, ROW())="","", INDEX('C2 Equipment List'!F:F, ROW()))</f>
        <v/>
      </c>
      <c r="G54" s="140" t="str" cm="1">
        <f t="array" ref="G54">IF(INDEX('C2 Equipment List'!G:G, ROW())="","", INDEX('C2 Equipment List'!G:G, ROW()))</f>
        <v/>
      </c>
      <c r="H54" s="141"/>
      <c r="I54" s="141"/>
      <c r="J54" s="142"/>
      <c r="K54" s="143"/>
      <c r="L54" s="144"/>
      <c r="M54" s="145"/>
      <c r="N54" s="38">
        <f t="shared" si="0"/>
        <v>0</v>
      </c>
      <c r="O54" s="38">
        <f t="shared" si="1"/>
        <v>0</v>
      </c>
      <c r="P54" s="38">
        <f t="shared" si="2"/>
        <v>0</v>
      </c>
      <c r="Q54" s="38">
        <f t="shared" si="4"/>
        <v>0</v>
      </c>
      <c r="R54" s="38">
        <f t="shared" si="3"/>
        <v>0</v>
      </c>
      <c r="T54" s="120" t="b">
        <f t="shared" si="5"/>
        <v>0</v>
      </c>
    </row>
    <row r="55" spans="1:21" hidden="1" x14ac:dyDescent="0.25">
      <c r="A55" s="47" t="str" cm="1">
        <f t="array" ref="A55">IF(INDEX('C2 Equipment List'!A:A, ROW())="","", INDEX('C2 Equipment List'!A:A, ROW()))</f>
        <v/>
      </c>
      <c r="B55" s="47" t="str" cm="1">
        <f t="array" ref="B55">IF(INDEX('C2 Equipment List'!B:B, ROW())="","", INDEX('C2 Equipment List'!B:B, ROW()))</f>
        <v/>
      </c>
      <c r="C55" s="139" t="str">
        <f>_xlfn.XLOOKUP(B55,Lists!E:E,Lists!F:F,"")</f>
        <v/>
      </c>
      <c r="D55" s="47" t="str" cm="1">
        <f t="array" ref="D55">IF(INDEX('C2 Equipment List'!D:D, ROW())="","", INDEX('C2 Equipment List'!D:D, ROW()))</f>
        <v/>
      </c>
      <c r="E55" s="47" t="str" cm="1">
        <f t="array" ref="E55">IF(INDEX('C2 Equipment List'!E:E, ROW())="","", INDEX('C2 Equipment List'!E:E, ROW()))</f>
        <v/>
      </c>
      <c r="F55" s="47" t="str" cm="1">
        <f t="array" ref="F55">IF(INDEX('C2 Equipment List'!F:F, ROW())="","", INDEX('C2 Equipment List'!F:F, ROW()))</f>
        <v/>
      </c>
      <c r="G55" s="140" t="str" cm="1">
        <f t="array" ref="G55">IF(INDEX('C2 Equipment List'!G:G, ROW())="","", INDEX('C2 Equipment List'!G:G, ROW()))</f>
        <v/>
      </c>
      <c r="H55" s="141"/>
      <c r="I55" s="141"/>
      <c r="J55" s="142"/>
      <c r="K55" s="143"/>
      <c r="L55" s="144"/>
      <c r="M55" s="145"/>
      <c r="N55" s="38">
        <f t="shared" si="0"/>
        <v>0</v>
      </c>
      <c r="O55" s="38">
        <f t="shared" si="1"/>
        <v>0</v>
      </c>
      <c r="P55" s="38">
        <f t="shared" si="2"/>
        <v>0</v>
      </c>
      <c r="Q55" s="38">
        <f t="shared" si="4"/>
        <v>0</v>
      </c>
      <c r="R55" s="38">
        <f t="shared" si="3"/>
        <v>0</v>
      </c>
      <c r="T55" s="120" t="b">
        <f t="shared" si="5"/>
        <v>0</v>
      </c>
    </row>
    <row r="56" spans="1:21" hidden="1" x14ac:dyDescent="0.25">
      <c r="A56" s="47" t="str" cm="1">
        <f t="array" ref="A56">IF(INDEX('C2 Equipment List'!A:A, ROW())="","", INDEX('C2 Equipment List'!A:A, ROW()))</f>
        <v/>
      </c>
      <c r="B56" s="47" t="str" cm="1">
        <f t="array" ref="B56">IF(INDEX('C2 Equipment List'!B:B, ROW())="","", INDEX('C2 Equipment List'!B:B, ROW()))</f>
        <v/>
      </c>
      <c r="C56" s="139" t="str">
        <f>_xlfn.XLOOKUP(B56,Lists!E:E,Lists!F:F,"")</f>
        <v/>
      </c>
      <c r="D56" s="47" t="str" cm="1">
        <f t="array" ref="D56">IF(INDEX('C2 Equipment List'!D:D, ROW())="","", INDEX('C2 Equipment List'!D:D, ROW()))</f>
        <v/>
      </c>
      <c r="E56" s="47" t="str" cm="1">
        <f t="array" ref="E56">IF(INDEX('C2 Equipment List'!E:E, ROW())="","", INDEX('C2 Equipment List'!E:E, ROW()))</f>
        <v/>
      </c>
      <c r="F56" s="47" t="str" cm="1">
        <f t="array" ref="F56">IF(INDEX('C2 Equipment List'!F:F, ROW())="","", INDEX('C2 Equipment List'!F:F, ROW()))</f>
        <v/>
      </c>
      <c r="G56" s="140" t="str" cm="1">
        <f t="array" ref="G56">IF(INDEX('C2 Equipment List'!G:G, ROW())="","", INDEX('C2 Equipment List'!G:G, ROW()))</f>
        <v/>
      </c>
      <c r="H56" s="141"/>
      <c r="I56" s="141"/>
      <c r="J56" s="142"/>
      <c r="K56" s="143"/>
      <c r="L56" s="144"/>
      <c r="M56" s="145"/>
      <c r="N56" s="38">
        <f t="shared" si="0"/>
        <v>0</v>
      </c>
      <c r="O56" s="38">
        <f t="shared" si="1"/>
        <v>0</v>
      </c>
      <c r="P56" s="38">
        <f t="shared" si="2"/>
        <v>0</v>
      </c>
      <c r="Q56" s="38">
        <f t="shared" si="4"/>
        <v>0</v>
      </c>
      <c r="R56" s="38">
        <f t="shared" si="3"/>
        <v>0</v>
      </c>
      <c r="T56" s="120" t="b">
        <f t="shared" si="5"/>
        <v>0</v>
      </c>
    </row>
    <row r="57" spans="1:21" s="57" customFormat="1" hidden="1" x14ac:dyDescent="0.25">
      <c r="A57" s="47" t="str" cm="1">
        <f t="array" ref="A57">IF(INDEX('C2 Equipment List'!A:A, ROW())="","", INDEX('C2 Equipment List'!A:A, ROW()))</f>
        <v/>
      </c>
      <c r="B57" s="47" t="str" cm="1">
        <f t="array" ref="B57">IF(INDEX('C2 Equipment List'!B:B, ROW())="","", INDEX('C2 Equipment List'!B:B, ROW()))</f>
        <v/>
      </c>
      <c r="C57" s="139" t="str">
        <f>_xlfn.XLOOKUP(B57,Lists!E:E,Lists!F:F,"")</f>
        <v/>
      </c>
      <c r="D57" s="47" t="str" cm="1">
        <f t="array" ref="D57">IF(INDEX('C2 Equipment List'!D:D, ROW())="","", INDEX('C2 Equipment List'!D:D, ROW()))</f>
        <v/>
      </c>
      <c r="E57" s="47" t="str" cm="1">
        <f t="array" ref="E57">IF(INDEX('C2 Equipment List'!E:E, ROW())="","", INDEX('C2 Equipment List'!E:E, ROW()))</f>
        <v/>
      </c>
      <c r="F57" s="47" t="str" cm="1">
        <f t="array" ref="F57">IF(INDEX('C2 Equipment List'!F:F, ROW())="","", INDEX('C2 Equipment List'!F:F, ROW()))</f>
        <v/>
      </c>
      <c r="G57" s="140" t="str" cm="1">
        <f t="array" ref="G57">IF(INDEX('C2 Equipment List'!G:G, ROW())="","", INDEX('C2 Equipment List'!G:G, ROW()))</f>
        <v/>
      </c>
      <c r="H57" s="141"/>
      <c r="I57" s="141"/>
      <c r="J57" s="142"/>
      <c r="K57" s="143"/>
      <c r="L57" s="144"/>
      <c r="M57" s="145"/>
      <c r="N57" s="38">
        <f t="shared" si="0"/>
        <v>0</v>
      </c>
      <c r="O57" s="38">
        <f t="shared" si="1"/>
        <v>0</v>
      </c>
      <c r="P57" s="38">
        <f t="shared" si="2"/>
        <v>0</v>
      </c>
      <c r="Q57" s="38">
        <f t="shared" si="4"/>
        <v>0</v>
      </c>
      <c r="R57" s="38">
        <f t="shared" si="3"/>
        <v>0</v>
      </c>
      <c r="S57" s="120"/>
      <c r="T57" s="120" t="b">
        <f t="shared" si="5"/>
        <v>0</v>
      </c>
      <c r="U57" s="120"/>
    </row>
    <row r="58" spans="1:21" s="57" customFormat="1" hidden="1" x14ac:dyDescent="0.25">
      <c r="A58" s="47" t="str" cm="1">
        <f t="array" ref="A58">IF(INDEX('C2 Equipment List'!A:A, ROW())="","", INDEX('C2 Equipment List'!A:A, ROW()))</f>
        <v/>
      </c>
      <c r="B58" s="47" t="str" cm="1">
        <f t="array" ref="B58">IF(INDEX('C2 Equipment List'!B:B, ROW())="","", INDEX('C2 Equipment List'!B:B, ROW()))</f>
        <v/>
      </c>
      <c r="C58" s="139" t="str">
        <f>_xlfn.XLOOKUP(B58,Lists!E:E,Lists!F:F,"")</f>
        <v/>
      </c>
      <c r="D58" s="47" t="str" cm="1">
        <f t="array" ref="D58">IF(INDEX('C2 Equipment List'!D:D, ROW())="","", INDEX('C2 Equipment List'!D:D, ROW()))</f>
        <v/>
      </c>
      <c r="E58" s="47" t="str" cm="1">
        <f t="array" ref="E58">IF(INDEX('C2 Equipment List'!E:E, ROW())="","", INDEX('C2 Equipment List'!E:E, ROW()))</f>
        <v/>
      </c>
      <c r="F58" s="47" t="str" cm="1">
        <f t="array" ref="F58">IF(INDEX('C2 Equipment List'!F:F, ROW())="","", INDEX('C2 Equipment List'!F:F, ROW()))</f>
        <v/>
      </c>
      <c r="G58" s="140" t="str" cm="1">
        <f t="array" ref="G58">IF(INDEX('C2 Equipment List'!G:G, ROW())="","", INDEX('C2 Equipment List'!G:G, ROW()))</f>
        <v/>
      </c>
      <c r="H58" s="141"/>
      <c r="I58" s="141"/>
      <c r="J58" s="142"/>
      <c r="K58" s="143"/>
      <c r="L58" s="144"/>
      <c r="M58" s="145"/>
      <c r="N58" s="38">
        <f t="shared" si="0"/>
        <v>0</v>
      </c>
      <c r="O58" s="38">
        <f t="shared" si="1"/>
        <v>0</v>
      </c>
      <c r="P58" s="38">
        <f t="shared" si="2"/>
        <v>0</v>
      </c>
      <c r="Q58" s="38">
        <f t="shared" si="4"/>
        <v>0</v>
      </c>
      <c r="R58" s="38">
        <f t="shared" si="3"/>
        <v>0</v>
      </c>
      <c r="S58" s="120"/>
      <c r="T58" s="120" t="b">
        <f t="shared" si="5"/>
        <v>0</v>
      </c>
      <c r="U58" s="120"/>
    </row>
    <row r="59" spans="1:21" hidden="1" x14ac:dyDescent="0.25">
      <c r="A59" s="47" t="str" cm="1">
        <f t="array" ref="A59">IF(INDEX('C2 Equipment List'!A:A, ROW())="","", INDEX('C2 Equipment List'!A:A, ROW()))</f>
        <v/>
      </c>
      <c r="B59" s="47" t="str" cm="1">
        <f t="array" ref="B59">IF(INDEX('C2 Equipment List'!B:B, ROW())="","", INDEX('C2 Equipment List'!B:B, ROW()))</f>
        <v/>
      </c>
      <c r="C59" s="139" t="str">
        <f>_xlfn.XLOOKUP(B59,Lists!E:E,Lists!F:F,"")</f>
        <v/>
      </c>
      <c r="D59" s="47" t="str" cm="1">
        <f t="array" ref="D59">IF(INDEX('C2 Equipment List'!D:D, ROW())="","", INDEX('C2 Equipment List'!D:D, ROW()))</f>
        <v/>
      </c>
      <c r="E59" s="47" t="str" cm="1">
        <f t="array" ref="E59">IF(INDEX('C2 Equipment List'!E:E, ROW())="","", INDEX('C2 Equipment List'!E:E, ROW()))</f>
        <v/>
      </c>
      <c r="F59" s="47" t="str" cm="1">
        <f t="array" ref="F59">IF(INDEX('C2 Equipment List'!F:F, ROW())="","", INDEX('C2 Equipment List'!F:F, ROW()))</f>
        <v/>
      </c>
      <c r="G59" s="140" t="str" cm="1">
        <f t="array" ref="G59">IF(INDEX('C2 Equipment List'!G:G, ROW())="","", INDEX('C2 Equipment List'!G:G, ROW()))</f>
        <v/>
      </c>
      <c r="H59" s="141"/>
      <c r="I59" s="141"/>
      <c r="J59" s="142"/>
      <c r="K59" s="143"/>
      <c r="L59" s="144"/>
      <c r="M59" s="145"/>
      <c r="N59" s="38">
        <f t="shared" si="0"/>
        <v>0</v>
      </c>
      <c r="O59" s="38">
        <f t="shared" si="1"/>
        <v>0</v>
      </c>
      <c r="P59" s="38">
        <f t="shared" si="2"/>
        <v>0</v>
      </c>
      <c r="Q59" s="38">
        <f t="shared" si="4"/>
        <v>0</v>
      </c>
      <c r="R59" s="38">
        <f t="shared" si="3"/>
        <v>0</v>
      </c>
      <c r="T59" s="120" t="b">
        <f t="shared" si="5"/>
        <v>0</v>
      </c>
    </row>
    <row r="60" spans="1:21" hidden="1" x14ac:dyDescent="0.25">
      <c r="A60" s="47" t="str" cm="1">
        <f t="array" ref="A60">IF(INDEX('C2 Equipment List'!A:A, ROW())="","", INDEX('C2 Equipment List'!A:A, ROW()))</f>
        <v/>
      </c>
      <c r="B60" s="47" t="str" cm="1">
        <f t="array" ref="B60">IF(INDEX('C2 Equipment List'!B:B, ROW())="","", INDEX('C2 Equipment List'!B:B, ROW()))</f>
        <v/>
      </c>
      <c r="C60" s="139" t="str">
        <f>_xlfn.XLOOKUP(B60,Lists!E:E,Lists!F:F,"")</f>
        <v/>
      </c>
      <c r="D60" s="47" t="str" cm="1">
        <f t="array" ref="D60">IF(INDEX('C2 Equipment List'!D:D, ROW())="","", INDEX('C2 Equipment List'!D:D, ROW()))</f>
        <v/>
      </c>
      <c r="E60" s="47" t="str" cm="1">
        <f t="array" ref="E60">IF(INDEX('C2 Equipment List'!E:E, ROW())="","", INDEX('C2 Equipment List'!E:E, ROW()))</f>
        <v/>
      </c>
      <c r="F60" s="47" t="str" cm="1">
        <f t="array" ref="F60">IF(INDEX('C2 Equipment List'!F:F, ROW())="","", INDEX('C2 Equipment List'!F:F, ROW()))</f>
        <v/>
      </c>
      <c r="G60" s="140" t="str" cm="1">
        <f t="array" ref="G60">IF(INDEX('C2 Equipment List'!G:G, ROW())="","", INDEX('C2 Equipment List'!G:G, ROW()))</f>
        <v/>
      </c>
      <c r="H60" s="141"/>
      <c r="I60" s="141"/>
      <c r="J60" s="142"/>
      <c r="K60" s="143"/>
      <c r="L60" s="144"/>
      <c r="M60" s="145"/>
      <c r="N60" s="38">
        <f t="shared" si="0"/>
        <v>0</v>
      </c>
      <c r="O60" s="38">
        <f t="shared" si="1"/>
        <v>0</v>
      </c>
      <c r="P60" s="38">
        <f t="shared" si="2"/>
        <v>0</v>
      </c>
      <c r="Q60" s="38">
        <f t="shared" si="4"/>
        <v>0</v>
      </c>
      <c r="R60" s="38">
        <f t="shared" si="3"/>
        <v>0</v>
      </c>
      <c r="T60" s="120" t="b">
        <f t="shared" si="5"/>
        <v>0</v>
      </c>
    </row>
    <row r="61" spans="1:21" hidden="1" x14ac:dyDescent="0.25">
      <c r="A61" s="47" t="str" cm="1">
        <f t="array" ref="A61">IF(INDEX('C2 Equipment List'!A:A, ROW())="","", INDEX('C2 Equipment List'!A:A, ROW()))</f>
        <v/>
      </c>
      <c r="B61" s="47" t="str" cm="1">
        <f t="array" ref="B61">IF(INDEX('C2 Equipment List'!B:B, ROW())="","", INDEX('C2 Equipment List'!B:B, ROW()))</f>
        <v/>
      </c>
      <c r="C61" s="139" t="str">
        <f>_xlfn.XLOOKUP(B61,Lists!E:E,Lists!F:F,"")</f>
        <v/>
      </c>
      <c r="D61" s="47" t="str" cm="1">
        <f t="array" ref="D61">IF(INDEX('C2 Equipment List'!D:D, ROW())="","", INDEX('C2 Equipment List'!D:D, ROW()))</f>
        <v/>
      </c>
      <c r="E61" s="47" t="str" cm="1">
        <f t="array" ref="E61">IF(INDEX('C2 Equipment List'!E:E, ROW())="","", INDEX('C2 Equipment List'!E:E, ROW()))</f>
        <v/>
      </c>
      <c r="F61" s="47" t="str" cm="1">
        <f t="array" ref="F61">IF(INDEX('C2 Equipment List'!F:F, ROW())="","", INDEX('C2 Equipment List'!F:F, ROW()))</f>
        <v/>
      </c>
      <c r="G61" s="140" t="str" cm="1">
        <f t="array" ref="G61">IF(INDEX('C2 Equipment List'!G:G, ROW())="","", INDEX('C2 Equipment List'!G:G, ROW()))</f>
        <v/>
      </c>
      <c r="H61" s="141"/>
      <c r="I61" s="141"/>
      <c r="J61" s="142"/>
      <c r="K61" s="143"/>
      <c r="L61" s="144"/>
      <c r="M61" s="145"/>
      <c r="N61" s="38">
        <f t="shared" si="0"/>
        <v>0</v>
      </c>
      <c r="O61" s="38">
        <f t="shared" si="1"/>
        <v>0</v>
      </c>
      <c r="P61" s="38">
        <f t="shared" si="2"/>
        <v>0</v>
      </c>
      <c r="Q61" s="38">
        <f t="shared" si="4"/>
        <v>0</v>
      </c>
      <c r="R61" s="38">
        <f t="shared" si="3"/>
        <v>0</v>
      </c>
      <c r="T61" s="120" t="b">
        <f t="shared" si="5"/>
        <v>0</v>
      </c>
    </row>
    <row r="62" spans="1:21" hidden="1" x14ac:dyDescent="0.25">
      <c r="A62" s="47" t="str" cm="1">
        <f t="array" ref="A62">IF(INDEX('C2 Equipment List'!A:A, ROW())="","", INDEX('C2 Equipment List'!A:A, ROW()))</f>
        <v/>
      </c>
      <c r="B62" s="47" t="str" cm="1">
        <f t="array" ref="B62">IF(INDEX('C2 Equipment List'!B:B, ROW())="","", INDEX('C2 Equipment List'!B:B, ROW()))</f>
        <v/>
      </c>
      <c r="C62" s="139" t="str">
        <f>_xlfn.XLOOKUP(B62,Lists!E:E,Lists!F:F,"")</f>
        <v/>
      </c>
      <c r="D62" s="47" t="str" cm="1">
        <f t="array" ref="D62">IF(INDEX('C2 Equipment List'!D:D, ROW())="","", INDEX('C2 Equipment List'!D:D, ROW()))</f>
        <v/>
      </c>
      <c r="E62" s="47" t="str" cm="1">
        <f t="array" ref="E62">IF(INDEX('C2 Equipment List'!E:E, ROW())="","", INDEX('C2 Equipment List'!E:E, ROW()))</f>
        <v/>
      </c>
      <c r="F62" s="47" t="str" cm="1">
        <f t="array" ref="F62">IF(INDEX('C2 Equipment List'!F:F, ROW())="","", INDEX('C2 Equipment List'!F:F, ROW()))</f>
        <v/>
      </c>
      <c r="G62" s="140" t="str" cm="1">
        <f t="array" ref="G62">IF(INDEX('C2 Equipment List'!G:G, ROW())="","", INDEX('C2 Equipment List'!G:G, ROW()))</f>
        <v/>
      </c>
      <c r="H62" s="141"/>
      <c r="I62" s="141"/>
      <c r="J62" s="142"/>
      <c r="K62" s="143"/>
      <c r="L62" s="144"/>
      <c r="M62" s="145"/>
      <c r="N62" s="38">
        <f t="shared" si="0"/>
        <v>0</v>
      </c>
      <c r="O62" s="38">
        <f t="shared" si="1"/>
        <v>0</v>
      </c>
      <c r="P62" s="38">
        <f t="shared" si="2"/>
        <v>0</v>
      </c>
      <c r="Q62" s="38">
        <f t="shared" si="4"/>
        <v>0</v>
      </c>
      <c r="R62" s="38">
        <f t="shared" si="3"/>
        <v>0</v>
      </c>
      <c r="T62" s="120" t="b">
        <f t="shared" si="5"/>
        <v>0</v>
      </c>
    </row>
    <row r="63" spans="1:21" hidden="1" x14ac:dyDescent="0.25">
      <c r="A63" s="47" t="str" cm="1">
        <f t="array" ref="A63">IF(INDEX('C2 Equipment List'!A:A, ROW())="","", INDEX('C2 Equipment List'!A:A, ROW()))</f>
        <v/>
      </c>
      <c r="B63" s="47" t="str" cm="1">
        <f t="array" ref="B63">IF(INDEX('C2 Equipment List'!B:B, ROW())="","", INDEX('C2 Equipment List'!B:B, ROW()))</f>
        <v/>
      </c>
      <c r="C63" s="139" t="str">
        <f>_xlfn.XLOOKUP(B63,Lists!E:E,Lists!F:F,"")</f>
        <v/>
      </c>
      <c r="D63" s="47" t="str" cm="1">
        <f t="array" ref="D63">IF(INDEX('C2 Equipment List'!D:D, ROW())="","", INDEX('C2 Equipment List'!D:D, ROW()))</f>
        <v/>
      </c>
      <c r="E63" s="47" t="str" cm="1">
        <f t="array" ref="E63">IF(INDEX('C2 Equipment List'!E:E, ROW())="","", INDEX('C2 Equipment List'!E:E, ROW()))</f>
        <v/>
      </c>
      <c r="F63" s="47" t="str" cm="1">
        <f t="array" ref="F63">IF(INDEX('C2 Equipment List'!F:F, ROW())="","", INDEX('C2 Equipment List'!F:F, ROW()))</f>
        <v/>
      </c>
      <c r="G63" s="140" t="str" cm="1">
        <f t="array" ref="G63">IF(INDEX('C2 Equipment List'!G:G, ROW())="","", INDEX('C2 Equipment List'!G:G, ROW()))</f>
        <v/>
      </c>
      <c r="H63" s="141"/>
      <c r="I63" s="141"/>
      <c r="J63" s="142"/>
      <c r="K63" s="143"/>
      <c r="L63" s="144"/>
      <c r="M63" s="145"/>
      <c r="N63" s="38">
        <f t="shared" si="0"/>
        <v>0</v>
      </c>
      <c r="O63" s="38">
        <f t="shared" si="1"/>
        <v>0</v>
      </c>
      <c r="P63" s="38">
        <f t="shared" si="2"/>
        <v>0</v>
      </c>
      <c r="Q63" s="38">
        <f t="shared" si="4"/>
        <v>0</v>
      </c>
      <c r="R63" s="38">
        <f t="shared" si="3"/>
        <v>0</v>
      </c>
      <c r="T63" s="120" t="b">
        <f t="shared" si="5"/>
        <v>0</v>
      </c>
    </row>
    <row r="64" spans="1:21" hidden="1" x14ac:dyDescent="0.25">
      <c r="A64" s="47" t="str" cm="1">
        <f t="array" ref="A64">IF(INDEX('C2 Equipment List'!A:A, ROW())="","", INDEX('C2 Equipment List'!A:A, ROW()))</f>
        <v/>
      </c>
      <c r="B64" s="47" t="str" cm="1">
        <f t="array" ref="B64">IF(INDEX('C2 Equipment List'!B:B, ROW())="","", INDEX('C2 Equipment List'!B:B, ROW()))</f>
        <v/>
      </c>
      <c r="C64" s="139" t="str">
        <f>_xlfn.XLOOKUP(B64,Lists!E:E,Lists!F:F,"")</f>
        <v/>
      </c>
      <c r="D64" s="47" t="str" cm="1">
        <f t="array" ref="D64">IF(INDEX('C2 Equipment List'!D:D, ROW())="","", INDEX('C2 Equipment List'!D:D, ROW()))</f>
        <v/>
      </c>
      <c r="E64" s="47" t="str" cm="1">
        <f t="array" ref="E64">IF(INDEX('C2 Equipment List'!E:E, ROW())="","", INDEX('C2 Equipment List'!E:E, ROW()))</f>
        <v/>
      </c>
      <c r="F64" s="47" t="str" cm="1">
        <f t="array" ref="F64">IF(INDEX('C2 Equipment List'!F:F, ROW())="","", INDEX('C2 Equipment List'!F:F, ROW()))</f>
        <v/>
      </c>
      <c r="G64" s="140" t="str" cm="1">
        <f t="array" ref="G64">IF(INDEX('C2 Equipment List'!G:G, ROW())="","", INDEX('C2 Equipment List'!G:G, ROW()))</f>
        <v/>
      </c>
      <c r="H64" s="141"/>
      <c r="I64" s="141"/>
      <c r="J64" s="142"/>
      <c r="K64" s="143"/>
      <c r="L64" s="144"/>
      <c r="M64" s="145"/>
      <c r="N64" s="38">
        <f t="shared" si="0"/>
        <v>0</v>
      </c>
      <c r="O64" s="38">
        <f t="shared" si="1"/>
        <v>0</v>
      </c>
      <c r="P64" s="38">
        <f t="shared" si="2"/>
        <v>0</v>
      </c>
      <c r="Q64" s="38">
        <f t="shared" si="4"/>
        <v>0</v>
      </c>
      <c r="R64" s="38">
        <f t="shared" si="3"/>
        <v>0</v>
      </c>
      <c r="T64" s="120" t="b">
        <f t="shared" si="5"/>
        <v>0</v>
      </c>
    </row>
    <row r="65" spans="1:20" x14ac:dyDescent="0.25">
      <c r="A65" s="47" t="s">
        <v>51</v>
      </c>
      <c r="B65" s="47" t="s">
        <v>154</v>
      </c>
      <c r="C65" s="139" t="str">
        <f>_xlfn.XLOOKUP(B65,Lists!E:E,Lists!F:F,"")</f>
        <v>Miscellaneous</v>
      </c>
      <c r="D65" s="47" t="s">
        <v>153</v>
      </c>
      <c r="E65" s="47" t="s">
        <v>197</v>
      </c>
      <c r="F65" s="47" t="s">
        <v>205</v>
      </c>
      <c r="G65" s="140">
        <v>1</v>
      </c>
      <c r="H65" s="141" t="str">
        <f t="shared" ref="H65:K65" si="7">D65</f>
        <v>Other</v>
      </c>
      <c r="I65" s="141" t="str">
        <f t="shared" si="7"/>
        <v>Shipping</v>
      </c>
      <c r="J65" s="141" t="str">
        <f t="shared" si="7"/>
        <v>Shipping Charges</v>
      </c>
      <c r="K65" s="143">
        <f t="shared" si="7"/>
        <v>1</v>
      </c>
      <c r="L65" s="144"/>
      <c r="M65" s="145"/>
      <c r="N65" s="38">
        <f t="shared" si="0"/>
        <v>0</v>
      </c>
      <c r="O65" s="38">
        <f t="shared" si="1"/>
        <v>0</v>
      </c>
      <c r="P65" s="38">
        <f t="shared" si="2"/>
        <v>0</v>
      </c>
      <c r="Q65" s="38">
        <f t="shared" ref="Q65" si="8">R65-P65</f>
        <v>0</v>
      </c>
      <c r="R65" s="38">
        <f t="shared" si="3"/>
        <v>0</v>
      </c>
      <c r="T65" s="120" t="b">
        <f t="shared" si="5"/>
        <v>0</v>
      </c>
    </row>
    <row r="66" spans="1:20" ht="21" customHeight="1" x14ac:dyDescent="0.25">
      <c r="A66" s="102"/>
      <c r="F66" s="58"/>
      <c r="K66" s="78"/>
      <c r="L66" s="86"/>
      <c r="M66" s="85"/>
      <c r="N66" s="86"/>
      <c r="O66" s="86"/>
      <c r="P66" s="87">
        <f>SUM(P20:P65)</f>
        <v>0</v>
      </c>
      <c r="Q66" s="87">
        <f>SUM(Q20:Q65)</f>
        <v>0</v>
      </c>
      <c r="R66" s="87">
        <f>SUM(R20:R65)</f>
        <v>0</v>
      </c>
    </row>
    <row r="67" spans="1:20" x14ac:dyDescent="0.25">
      <c r="A67" s="102"/>
      <c r="F67" s="58"/>
      <c r="K67" s="78"/>
      <c r="M67" s="85"/>
      <c r="N67" s="88"/>
      <c r="O67" s="58"/>
    </row>
  </sheetData>
  <sheetProtection formatCells="0" formatColumns="0" formatRows="0"/>
  <mergeCells count="10">
    <mergeCell ref="P2:R10"/>
    <mergeCell ref="H18:M18"/>
    <mergeCell ref="A17:G18"/>
    <mergeCell ref="N17:R18"/>
    <mergeCell ref="A11:F11"/>
    <mergeCell ref="H17:M17"/>
    <mergeCell ref="A12:M12"/>
    <mergeCell ref="A13:M13"/>
    <mergeCell ref="A14:M14"/>
    <mergeCell ref="A15:M15"/>
  </mergeCells>
  <dataValidations count="6">
    <dataValidation allowBlank="1" showInputMessage="1" showErrorMessage="1" sqref="F65:G65 D65 D20:G64 A20:C65" xr:uid="{9E4DD3F4-17B3-417E-B91E-86242B47A521}"/>
    <dataValidation type="custom" allowBlank="1" showInputMessage="1" showErrorMessage="1" errorTitle="Not Accessible" error="This cell cannot be edited unless &quot;Other&quot; has been selected in Column H." sqref="I20:I64" xr:uid="{4F6AA547-7268-46DA-A64A-A1E6987D8D6C}">
      <formula1>OR($H20="Other",I20="")</formula1>
    </dataValidation>
    <dataValidation type="decimal" allowBlank="1" showInputMessage="1" showErrorMessage="1" sqref="L20:L65" xr:uid="{4755B51B-D229-405E-9EFF-8D4221786318}">
      <formula1>0</formula1>
      <formula2>1</formula2>
    </dataValidation>
    <dataValidation type="whole" allowBlank="1" showInputMessage="1" showErrorMessage="1" sqref="L20:L65" xr:uid="{6529E715-398C-41ED-8FE3-D7BD42F95A43}">
      <formula1>0</formula1>
      <formula2>10000000</formula2>
    </dataValidation>
    <dataValidation type="whole" allowBlank="1" showInputMessage="1" showErrorMessage="1" errorTitle="Error" error="This must be a numerical value." sqref="K20:K64" xr:uid="{B50F6CAB-1265-43B7-AE2E-3705E1D1E96A}">
      <formula1>0</formula1>
      <formula2>10000000</formula2>
    </dataValidation>
    <dataValidation type="custom" allowBlank="1" showInputMessage="1" showErrorMessage="1" errorTitle="Error" error="Make/Model, Quantity,and  E-Rate Eligibility (per manufacturer guidance) must all be provided before Unit Cost will be accepted." sqref="M20:M65" xr:uid="{32B983EA-5B09-4DDA-AB86-B6A654136800}">
      <formula1>T20=TRUE</formula1>
    </dataValidation>
  </dataValidations>
  <pageMargins left="0.7" right="0.7" top="0.75" bottom="0.75" header="0.3" footer="0.3"/>
  <pageSetup scale="3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AB13B05C-C371-49F5-A65F-11E635CEAF4B}">
          <x14:formula1>
            <xm:f>Lists!$D$2:$D$81</xm:f>
          </x14:formula1>
          <xm:sqref>H20:H65 I65:K65</xm:sqref>
        </x14:dataValidation>
        <x14:dataValidation type="list" allowBlank="1" showInputMessage="1" showErrorMessage="1" xr:uid="{287F2900-FE9C-40B7-829B-6E7452A70F77}">
          <x14:formula1>
            <xm:f>Lists!$E$1:$E$22</xm:f>
          </x14:formula1>
          <xm:sqref>C20:C65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5C3F2-030C-4183-805D-6712262D09F4}">
  <dimension ref="B1:W51"/>
  <sheetViews>
    <sheetView topLeftCell="A4" zoomScale="80" zoomScaleNormal="80" workbookViewId="0">
      <selection activeCell="B5" sqref="B5"/>
    </sheetView>
  </sheetViews>
  <sheetFormatPr defaultRowHeight="15" x14ac:dyDescent="0.25"/>
  <cols>
    <col min="1" max="1" width="2" customWidth="1"/>
    <col min="2" max="2" width="29.85546875" customWidth="1"/>
    <col min="3" max="3" width="16.28515625" customWidth="1"/>
    <col min="4" max="4" width="34.5703125" customWidth="1"/>
    <col min="5" max="6" width="26.5703125" bestFit="1" customWidth="1"/>
    <col min="7" max="7" width="21.85546875" customWidth="1"/>
    <col min="8" max="8" width="8.85546875" customWidth="1"/>
    <col min="9" max="9" width="8.85546875" bestFit="1" customWidth="1"/>
    <col min="12" max="12" width="9.140625" style="97"/>
    <col min="15" max="15" width="9.140625" style="97"/>
    <col min="16" max="16" width="9.140625" customWidth="1"/>
    <col min="17" max="17" width="11.7109375" style="14" bestFit="1" customWidth="1"/>
    <col min="18" max="18" width="12.5703125" bestFit="1" customWidth="1"/>
    <col min="19" max="19" width="14.28515625" bestFit="1" customWidth="1"/>
    <col min="20" max="20" width="8.7109375" style="104" bestFit="1" customWidth="1"/>
    <col min="21" max="21" width="14.28515625" bestFit="1" customWidth="1"/>
    <col min="22" max="22" width="14.140625" customWidth="1"/>
    <col min="23" max="23" width="53.85546875" customWidth="1"/>
  </cols>
  <sheetData>
    <row r="1" spans="2:23" x14ac:dyDescent="0.25">
      <c r="B1" s="91" t="s">
        <v>204</v>
      </c>
    </row>
    <row r="4" spans="2:23" ht="105" x14ac:dyDescent="0.25">
      <c r="B4" s="8" t="s">
        <v>187</v>
      </c>
      <c r="C4" s="1" t="s">
        <v>181</v>
      </c>
      <c r="D4" s="1" t="s">
        <v>188</v>
      </c>
      <c r="E4" s="1" t="s">
        <v>27</v>
      </c>
      <c r="F4" s="1" t="s">
        <v>192</v>
      </c>
      <c r="G4" s="1" t="s">
        <v>193</v>
      </c>
      <c r="H4" s="1" t="s">
        <v>29</v>
      </c>
      <c r="I4" s="9" t="s">
        <v>30</v>
      </c>
      <c r="J4" s="9" t="s">
        <v>31</v>
      </c>
      <c r="K4" s="9" t="s">
        <v>32</v>
      </c>
      <c r="L4" s="107" t="s">
        <v>33</v>
      </c>
      <c r="M4" s="9" t="s">
        <v>34</v>
      </c>
      <c r="N4" s="9" t="s">
        <v>35</v>
      </c>
      <c r="O4" s="107" t="s">
        <v>36</v>
      </c>
      <c r="P4" s="9" t="s">
        <v>37</v>
      </c>
      <c r="Q4" s="13" t="s">
        <v>38</v>
      </c>
      <c r="R4" s="10" t="s">
        <v>39</v>
      </c>
      <c r="S4" s="10" t="s">
        <v>40</v>
      </c>
      <c r="T4" s="105" t="s">
        <v>41</v>
      </c>
      <c r="U4" s="10" t="s">
        <v>42</v>
      </c>
      <c r="V4" s="11" t="s">
        <v>43</v>
      </c>
      <c r="W4" s="12" t="s">
        <v>44</v>
      </c>
    </row>
    <row r="5" spans="2:23" x14ac:dyDescent="0.25">
      <c r="B5" s="47" t="str">
        <f>'Pricing Attachment'!C20</f>
        <v>License</v>
      </c>
      <c r="C5" s="46" t="s">
        <v>51</v>
      </c>
      <c r="D5" s="46" t="str">
        <f>'Pricing Attachment'!B20</f>
        <v>License</v>
      </c>
      <c r="E5" s="48">
        <f>'Pricing Attachment'!H20</f>
        <v>0</v>
      </c>
      <c r="F5" s="48" t="str">
        <f>IF('Pricing Attachment'!I20="","",'Pricing Attachment'!I20)</f>
        <v/>
      </c>
      <c r="G5" s="48">
        <f>'Pricing Attachment'!J20</f>
        <v>0</v>
      </c>
      <c r="H5" s="46" t="s">
        <v>51</v>
      </c>
      <c r="I5" s="48">
        <v>0</v>
      </c>
      <c r="J5" s="49">
        <v>0</v>
      </c>
      <c r="K5" s="50">
        <f>I5-J5</f>
        <v>0</v>
      </c>
      <c r="L5" s="108">
        <v>0</v>
      </c>
      <c r="M5" s="49" t="s">
        <v>45</v>
      </c>
      <c r="N5" s="51">
        <f>K5*L5</f>
        <v>0</v>
      </c>
      <c r="O5" s="108">
        <v>12</v>
      </c>
      <c r="P5" s="51">
        <f>N5*O5</f>
        <v>0</v>
      </c>
      <c r="Q5" s="52">
        <f>'Pricing Attachment'!M20</f>
        <v>0</v>
      </c>
      <c r="R5" s="52">
        <f>'Pricing Attachment'!O20</f>
        <v>0</v>
      </c>
      <c r="S5" s="53">
        <f>Q5-R5</f>
        <v>0</v>
      </c>
      <c r="T5" s="106">
        <f>'Pricing Attachment'!K20</f>
        <v>0</v>
      </c>
      <c r="U5" s="53">
        <f>S5*T5</f>
        <v>0</v>
      </c>
      <c r="V5" s="53">
        <f>P5+U5</f>
        <v>0</v>
      </c>
      <c r="W5" s="15"/>
    </row>
    <row r="6" spans="2:23" x14ac:dyDescent="0.25">
      <c r="B6" s="47" t="str">
        <f>'Pricing Attachment'!C21</f>
        <v>License</v>
      </c>
      <c r="C6" s="46" t="s">
        <v>51</v>
      </c>
      <c r="D6" s="46" t="str">
        <f>'Pricing Attachment'!B21</f>
        <v>License</v>
      </c>
      <c r="E6" s="48">
        <f>'Pricing Attachment'!H21</f>
        <v>0</v>
      </c>
      <c r="F6" s="48" t="str">
        <f>IF('Pricing Attachment'!I21="","",'Pricing Attachment'!I21)</f>
        <v/>
      </c>
      <c r="G6" s="48">
        <f>'Pricing Attachment'!J21</f>
        <v>0</v>
      </c>
      <c r="H6" s="46" t="s">
        <v>51</v>
      </c>
      <c r="I6" s="48">
        <v>0</v>
      </c>
      <c r="J6" s="49">
        <v>0</v>
      </c>
      <c r="K6" s="50">
        <f t="shared" ref="K6:K50" si="0">I6-J6</f>
        <v>0</v>
      </c>
      <c r="L6" s="108">
        <v>0</v>
      </c>
      <c r="M6" s="49" t="s">
        <v>45</v>
      </c>
      <c r="N6" s="51">
        <f t="shared" ref="N6:N50" si="1">K6*L6</f>
        <v>0</v>
      </c>
      <c r="O6" s="108">
        <v>12</v>
      </c>
      <c r="P6" s="51">
        <f t="shared" ref="P6:P50" si="2">N6*O6</f>
        <v>0</v>
      </c>
      <c r="Q6" s="52">
        <f>'Pricing Attachment'!M21</f>
        <v>0</v>
      </c>
      <c r="R6" s="52">
        <f>'Pricing Attachment'!O21</f>
        <v>0</v>
      </c>
      <c r="S6" s="53">
        <f t="shared" ref="S6:S50" si="3">Q6-R6</f>
        <v>0</v>
      </c>
      <c r="T6" s="106">
        <f>'Pricing Attachment'!K21</f>
        <v>0</v>
      </c>
      <c r="U6" s="53">
        <f t="shared" ref="U6:U50" si="4">S6*T6</f>
        <v>0</v>
      </c>
      <c r="V6" s="53">
        <f t="shared" ref="V6:V50" si="5">P6+U6</f>
        <v>0</v>
      </c>
      <c r="W6" s="15"/>
    </row>
    <row r="7" spans="2:23" x14ac:dyDescent="0.25">
      <c r="B7" s="47" t="str">
        <f>'Pricing Attachment'!C22</f>
        <v>License</v>
      </c>
      <c r="C7" s="46" t="s">
        <v>51</v>
      </c>
      <c r="D7" s="46" t="str">
        <f>'Pricing Attachment'!B22</f>
        <v>License</v>
      </c>
      <c r="E7" s="48">
        <f>'Pricing Attachment'!H22</f>
        <v>0</v>
      </c>
      <c r="F7" s="48" t="str">
        <f>IF('Pricing Attachment'!I22="","",'Pricing Attachment'!I22)</f>
        <v/>
      </c>
      <c r="G7" s="48">
        <f>'Pricing Attachment'!J22</f>
        <v>0</v>
      </c>
      <c r="H7" s="46" t="s">
        <v>51</v>
      </c>
      <c r="I7" s="48">
        <v>0</v>
      </c>
      <c r="J7" s="49">
        <v>0</v>
      </c>
      <c r="K7" s="50">
        <f t="shared" si="0"/>
        <v>0</v>
      </c>
      <c r="L7" s="108">
        <v>0</v>
      </c>
      <c r="M7" s="49" t="s">
        <v>45</v>
      </c>
      <c r="N7" s="51">
        <f t="shared" si="1"/>
        <v>0</v>
      </c>
      <c r="O7" s="108">
        <v>12</v>
      </c>
      <c r="P7" s="51">
        <f t="shared" si="2"/>
        <v>0</v>
      </c>
      <c r="Q7" s="52">
        <f>'Pricing Attachment'!M22</f>
        <v>0</v>
      </c>
      <c r="R7" s="52">
        <f>'Pricing Attachment'!O22</f>
        <v>0</v>
      </c>
      <c r="S7" s="53">
        <f t="shared" si="3"/>
        <v>0</v>
      </c>
      <c r="T7" s="106">
        <f>'Pricing Attachment'!K22</f>
        <v>0</v>
      </c>
      <c r="U7" s="53">
        <f t="shared" si="4"/>
        <v>0</v>
      </c>
      <c r="V7" s="53">
        <f t="shared" si="5"/>
        <v>0</v>
      </c>
      <c r="W7" s="15"/>
    </row>
    <row r="8" spans="2:23" x14ac:dyDescent="0.25">
      <c r="B8" s="47" t="str">
        <f>'Pricing Attachment'!C23</f>
        <v>License</v>
      </c>
      <c r="C8" s="46" t="s">
        <v>51</v>
      </c>
      <c r="D8" s="46" t="str">
        <f>'Pricing Attachment'!B23</f>
        <v>License</v>
      </c>
      <c r="E8" s="48">
        <f>'Pricing Attachment'!H23</f>
        <v>0</v>
      </c>
      <c r="F8" s="48" t="str">
        <f>IF('Pricing Attachment'!I23="","",'Pricing Attachment'!I23)</f>
        <v/>
      </c>
      <c r="G8" s="48">
        <f>'Pricing Attachment'!J23</f>
        <v>0</v>
      </c>
      <c r="H8" s="46" t="s">
        <v>51</v>
      </c>
      <c r="I8" s="48">
        <v>0</v>
      </c>
      <c r="J8" s="49">
        <v>0</v>
      </c>
      <c r="K8" s="50">
        <f t="shared" si="0"/>
        <v>0</v>
      </c>
      <c r="L8" s="108">
        <v>0</v>
      </c>
      <c r="M8" s="49" t="s">
        <v>45</v>
      </c>
      <c r="N8" s="51">
        <f t="shared" si="1"/>
        <v>0</v>
      </c>
      <c r="O8" s="108">
        <v>12</v>
      </c>
      <c r="P8" s="51">
        <f t="shared" si="2"/>
        <v>0</v>
      </c>
      <c r="Q8" s="52">
        <f>'Pricing Attachment'!M23</f>
        <v>0</v>
      </c>
      <c r="R8" s="52">
        <f>'Pricing Attachment'!O23</f>
        <v>0</v>
      </c>
      <c r="S8" s="53">
        <f t="shared" si="3"/>
        <v>0</v>
      </c>
      <c r="T8" s="106">
        <f>'Pricing Attachment'!K23</f>
        <v>0</v>
      </c>
      <c r="U8" s="53">
        <f t="shared" si="4"/>
        <v>0</v>
      </c>
      <c r="V8" s="53">
        <f t="shared" si="5"/>
        <v>0</v>
      </c>
      <c r="W8" s="15"/>
    </row>
    <row r="9" spans="2:23" x14ac:dyDescent="0.25">
      <c r="B9" s="47" t="str">
        <f>'Pricing Attachment'!C24</f>
        <v>License</v>
      </c>
      <c r="C9" s="46" t="s">
        <v>51</v>
      </c>
      <c r="D9" s="46" t="str">
        <f>'Pricing Attachment'!B24</f>
        <v>License</v>
      </c>
      <c r="E9" s="48">
        <f>'Pricing Attachment'!H24</f>
        <v>0</v>
      </c>
      <c r="F9" s="48" t="str">
        <f>IF('Pricing Attachment'!I24="","",'Pricing Attachment'!I24)</f>
        <v/>
      </c>
      <c r="G9" s="48">
        <f>'Pricing Attachment'!J24</f>
        <v>0</v>
      </c>
      <c r="H9" s="46" t="s">
        <v>51</v>
      </c>
      <c r="I9" s="48">
        <v>0</v>
      </c>
      <c r="J9" s="49">
        <v>0</v>
      </c>
      <c r="K9" s="50">
        <f t="shared" si="0"/>
        <v>0</v>
      </c>
      <c r="L9" s="108">
        <v>0</v>
      </c>
      <c r="M9" s="49" t="s">
        <v>45</v>
      </c>
      <c r="N9" s="51">
        <f t="shared" si="1"/>
        <v>0</v>
      </c>
      <c r="O9" s="108">
        <v>12</v>
      </c>
      <c r="P9" s="51">
        <f t="shared" si="2"/>
        <v>0</v>
      </c>
      <c r="Q9" s="52">
        <f>'Pricing Attachment'!M24</f>
        <v>0</v>
      </c>
      <c r="R9" s="52">
        <f>'Pricing Attachment'!O24</f>
        <v>0</v>
      </c>
      <c r="S9" s="53">
        <f t="shared" si="3"/>
        <v>0</v>
      </c>
      <c r="T9" s="106">
        <f>'Pricing Attachment'!K24</f>
        <v>0</v>
      </c>
      <c r="U9" s="53">
        <f t="shared" si="4"/>
        <v>0</v>
      </c>
      <c r="V9" s="53">
        <f t="shared" si="5"/>
        <v>0</v>
      </c>
      <c r="W9" s="15"/>
    </row>
    <row r="10" spans="2:23" x14ac:dyDescent="0.25">
      <c r="B10" s="47" t="str">
        <f>'Pricing Attachment'!C25</f>
        <v>License</v>
      </c>
      <c r="C10" s="46" t="s">
        <v>51</v>
      </c>
      <c r="D10" s="46" t="str">
        <f>'Pricing Attachment'!B25</f>
        <v>License</v>
      </c>
      <c r="E10" s="48">
        <f>'Pricing Attachment'!H25</f>
        <v>0</v>
      </c>
      <c r="F10" s="48" t="str">
        <f>IF('Pricing Attachment'!I25="","",'Pricing Attachment'!I25)</f>
        <v/>
      </c>
      <c r="G10" s="48">
        <f>'Pricing Attachment'!J25</f>
        <v>0</v>
      </c>
      <c r="H10" s="46" t="s">
        <v>51</v>
      </c>
      <c r="I10" s="48">
        <v>0</v>
      </c>
      <c r="J10" s="49">
        <v>0</v>
      </c>
      <c r="K10" s="50">
        <f t="shared" si="0"/>
        <v>0</v>
      </c>
      <c r="L10" s="108">
        <v>0</v>
      </c>
      <c r="M10" s="49" t="s">
        <v>45</v>
      </c>
      <c r="N10" s="51">
        <f t="shared" si="1"/>
        <v>0</v>
      </c>
      <c r="O10" s="108">
        <v>12</v>
      </c>
      <c r="P10" s="51">
        <f t="shared" si="2"/>
        <v>0</v>
      </c>
      <c r="Q10" s="52">
        <f>'Pricing Attachment'!M25</f>
        <v>0</v>
      </c>
      <c r="R10" s="52">
        <f>'Pricing Attachment'!O25</f>
        <v>0</v>
      </c>
      <c r="S10" s="53">
        <f t="shared" si="3"/>
        <v>0</v>
      </c>
      <c r="T10" s="106">
        <f>'Pricing Attachment'!K25</f>
        <v>0</v>
      </c>
      <c r="U10" s="53">
        <f t="shared" si="4"/>
        <v>0</v>
      </c>
      <c r="V10" s="53">
        <f t="shared" si="5"/>
        <v>0</v>
      </c>
      <c r="W10" s="15"/>
    </row>
    <row r="11" spans="2:23" x14ac:dyDescent="0.25">
      <c r="B11" s="47" t="str">
        <f>'Pricing Attachment'!C26</f>
        <v>License</v>
      </c>
      <c r="C11" s="46" t="s">
        <v>51</v>
      </c>
      <c r="D11" s="46" t="str">
        <f>'Pricing Attachment'!B26</f>
        <v>License</v>
      </c>
      <c r="E11" s="48">
        <f>'Pricing Attachment'!H26</f>
        <v>0</v>
      </c>
      <c r="F11" s="48" t="str">
        <f>IF('Pricing Attachment'!I26="","",'Pricing Attachment'!I26)</f>
        <v/>
      </c>
      <c r="G11" s="48">
        <f>'Pricing Attachment'!J26</f>
        <v>0</v>
      </c>
      <c r="H11" s="46" t="s">
        <v>51</v>
      </c>
      <c r="I11" s="48">
        <v>0</v>
      </c>
      <c r="J11" s="49">
        <v>0</v>
      </c>
      <c r="K11" s="50">
        <f t="shared" si="0"/>
        <v>0</v>
      </c>
      <c r="L11" s="108">
        <v>0</v>
      </c>
      <c r="M11" s="49" t="s">
        <v>45</v>
      </c>
      <c r="N11" s="51">
        <f t="shared" si="1"/>
        <v>0</v>
      </c>
      <c r="O11" s="108">
        <v>12</v>
      </c>
      <c r="P11" s="51">
        <f t="shared" si="2"/>
        <v>0</v>
      </c>
      <c r="Q11" s="52">
        <f>'Pricing Attachment'!M26</f>
        <v>0</v>
      </c>
      <c r="R11" s="52">
        <f>'Pricing Attachment'!O26</f>
        <v>0</v>
      </c>
      <c r="S11" s="53">
        <f t="shared" si="3"/>
        <v>0</v>
      </c>
      <c r="T11" s="106">
        <f>'Pricing Attachment'!K26</f>
        <v>0</v>
      </c>
      <c r="U11" s="53">
        <f t="shared" si="4"/>
        <v>0</v>
      </c>
      <c r="V11" s="53">
        <f t="shared" si="5"/>
        <v>0</v>
      </c>
      <c r="W11" s="15"/>
    </row>
    <row r="12" spans="2:23" x14ac:dyDescent="0.25">
      <c r="B12" s="47" t="str">
        <f>'Pricing Attachment'!C27</f>
        <v>License</v>
      </c>
      <c r="C12" s="46" t="s">
        <v>51</v>
      </c>
      <c r="D12" s="46" t="str">
        <f>'Pricing Attachment'!B27</f>
        <v>License</v>
      </c>
      <c r="E12" s="48">
        <f>'Pricing Attachment'!H27</f>
        <v>0</v>
      </c>
      <c r="F12" s="48" t="str">
        <f>IF('Pricing Attachment'!I27="","",'Pricing Attachment'!I27)</f>
        <v/>
      </c>
      <c r="G12" s="48">
        <f>'Pricing Attachment'!J27</f>
        <v>0</v>
      </c>
      <c r="H12" s="46" t="s">
        <v>51</v>
      </c>
      <c r="I12" s="48">
        <v>0</v>
      </c>
      <c r="J12" s="49">
        <v>0</v>
      </c>
      <c r="K12" s="50">
        <f t="shared" si="0"/>
        <v>0</v>
      </c>
      <c r="L12" s="108">
        <v>0</v>
      </c>
      <c r="M12" s="49" t="s">
        <v>45</v>
      </c>
      <c r="N12" s="51">
        <f t="shared" si="1"/>
        <v>0</v>
      </c>
      <c r="O12" s="108">
        <v>12</v>
      </c>
      <c r="P12" s="51">
        <f t="shared" si="2"/>
        <v>0</v>
      </c>
      <c r="Q12" s="52">
        <f>'Pricing Attachment'!M27</f>
        <v>0</v>
      </c>
      <c r="R12" s="52">
        <f>'Pricing Attachment'!O27</f>
        <v>0</v>
      </c>
      <c r="S12" s="53">
        <f t="shared" si="3"/>
        <v>0</v>
      </c>
      <c r="T12" s="106">
        <f>'Pricing Attachment'!K27</f>
        <v>0</v>
      </c>
      <c r="U12" s="53">
        <f t="shared" si="4"/>
        <v>0</v>
      </c>
      <c r="V12" s="53">
        <f t="shared" si="5"/>
        <v>0</v>
      </c>
      <c r="W12" s="15"/>
    </row>
    <row r="13" spans="2:23" x14ac:dyDescent="0.25">
      <c r="B13" s="47" t="str">
        <f>'Pricing Attachment'!C28</f>
        <v>License</v>
      </c>
      <c r="C13" s="46" t="s">
        <v>51</v>
      </c>
      <c r="D13" s="46" t="str">
        <f>'Pricing Attachment'!B28</f>
        <v>License</v>
      </c>
      <c r="E13" s="48">
        <f>'Pricing Attachment'!H28</f>
        <v>0</v>
      </c>
      <c r="F13" s="48" t="str">
        <f>IF('Pricing Attachment'!I28="","",'Pricing Attachment'!I28)</f>
        <v/>
      </c>
      <c r="G13" s="48">
        <f>'Pricing Attachment'!J28</f>
        <v>0</v>
      </c>
      <c r="H13" s="46" t="s">
        <v>51</v>
      </c>
      <c r="I13" s="48">
        <v>0</v>
      </c>
      <c r="J13" s="49">
        <v>0</v>
      </c>
      <c r="K13" s="50">
        <f t="shared" si="0"/>
        <v>0</v>
      </c>
      <c r="L13" s="108">
        <v>0</v>
      </c>
      <c r="M13" s="49" t="s">
        <v>45</v>
      </c>
      <c r="N13" s="51">
        <f t="shared" si="1"/>
        <v>0</v>
      </c>
      <c r="O13" s="108">
        <v>12</v>
      </c>
      <c r="P13" s="51">
        <f t="shared" si="2"/>
        <v>0</v>
      </c>
      <c r="Q13" s="52">
        <f>'Pricing Attachment'!M28</f>
        <v>0</v>
      </c>
      <c r="R13" s="52">
        <f>'Pricing Attachment'!O28</f>
        <v>0</v>
      </c>
      <c r="S13" s="53">
        <f t="shared" si="3"/>
        <v>0</v>
      </c>
      <c r="T13" s="106">
        <f>'Pricing Attachment'!K28</f>
        <v>0</v>
      </c>
      <c r="U13" s="53">
        <f t="shared" si="4"/>
        <v>0</v>
      </c>
      <c r="V13" s="53">
        <f t="shared" si="5"/>
        <v>0</v>
      </c>
      <c r="W13" s="15"/>
    </row>
    <row r="14" spans="2:23" x14ac:dyDescent="0.25">
      <c r="B14" s="47" t="str">
        <f>'Pricing Attachment'!C29</f>
        <v>License</v>
      </c>
      <c r="C14" s="46" t="s">
        <v>51</v>
      </c>
      <c r="D14" s="46" t="str">
        <f>'Pricing Attachment'!B29</f>
        <v>License</v>
      </c>
      <c r="E14" s="48">
        <f>'Pricing Attachment'!H29</f>
        <v>0</v>
      </c>
      <c r="F14" s="48" t="str">
        <f>IF('Pricing Attachment'!I29="","",'Pricing Attachment'!I29)</f>
        <v/>
      </c>
      <c r="G14" s="48">
        <f>'Pricing Attachment'!J29</f>
        <v>0</v>
      </c>
      <c r="H14" s="46" t="s">
        <v>51</v>
      </c>
      <c r="I14" s="48">
        <v>0</v>
      </c>
      <c r="J14" s="49">
        <v>0</v>
      </c>
      <c r="K14" s="50">
        <f t="shared" si="0"/>
        <v>0</v>
      </c>
      <c r="L14" s="108">
        <v>0</v>
      </c>
      <c r="M14" s="49" t="s">
        <v>45</v>
      </c>
      <c r="N14" s="51">
        <f t="shared" si="1"/>
        <v>0</v>
      </c>
      <c r="O14" s="108">
        <v>12</v>
      </c>
      <c r="P14" s="51">
        <f t="shared" si="2"/>
        <v>0</v>
      </c>
      <c r="Q14" s="52">
        <f>'Pricing Attachment'!M29</f>
        <v>0</v>
      </c>
      <c r="R14" s="52">
        <f>'Pricing Attachment'!O29</f>
        <v>0</v>
      </c>
      <c r="S14" s="53">
        <f t="shared" si="3"/>
        <v>0</v>
      </c>
      <c r="T14" s="106">
        <f>'Pricing Attachment'!K29</f>
        <v>0</v>
      </c>
      <c r="U14" s="53">
        <f t="shared" si="4"/>
        <v>0</v>
      </c>
      <c r="V14" s="53">
        <f t="shared" si="5"/>
        <v>0</v>
      </c>
      <c r="W14" s="15"/>
    </row>
    <row r="15" spans="2:23" x14ac:dyDescent="0.25">
      <c r="B15" s="47" t="str">
        <f>'Pricing Attachment'!C30</f>
        <v>License</v>
      </c>
      <c r="C15" s="46" t="s">
        <v>51</v>
      </c>
      <c r="D15" s="46" t="str">
        <f>'Pricing Attachment'!B30</f>
        <v>License</v>
      </c>
      <c r="E15" s="48">
        <f>'Pricing Attachment'!H30</f>
        <v>0</v>
      </c>
      <c r="F15" s="48" t="str">
        <f>IF('Pricing Attachment'!I30="","",'Pricing Attachment'!I30)</f>
        <v/>
      </c>
      <c r="G15" s="48">
        <f>'Pricing Attachment'!J30</f>
        <v>0</v>
      </c>
      <c r="H15" s="46" t="s">
        <v>51</v>
      </c>
      <c r="I15" s="48">
        <v>0</v>
      </c>
      <c r="J15" s="49">
        <v>0</v>
      </c>
      <c r="K15" s="50">
        <f t="shared" si="0"/>
        <v>0</v>
      </c>
      <c r="L15" s="108">
        <v>0</v>
      </c>
      <c r="M15" s="49" t="s">
        <v>45</v>
      </c>
      <c r="N15" s="51">
        <f t="shared" si="1"/>
        <v>0</v>
      </c>
      <c r="O15" s="108">
        <v>12</v>
      </c>
      <c r="P15" s="51">
        <f t="shared" si="2"/>
        <v>0</v>
      </c>
      <c r="Q15" s="52">
        <f>'Pricing Attachment'!M30</f>
        <v>0</v>
      </c>
      <c r="R15" s="52">
        <f>'Pricing Attachment'!O30</f>
        <v>0</v>
      </c>
      <c r="S15" s="53">
        <f t="shared" si="3"/>
        <v>0</v>
      </c>
      <c r="T15" s="106">
        <f>'Pricing Attachment'!K30</f>
        <v>0</v>
      </c>
      <c r="U15" s="53">
        <f t="shared" si="4"/>
        <v>0</v>
      </c>
      <c r="V15" s="53">
        <f t="shared" si="5"/>
        <v>0</v>
      </c>
      <c r="W15" s="15"/>
    </row>
    <row r="16" spans="2:23" x14ac:dyDescent="0.25">
      <c r="B16" s="47" t="str">
        <f>'Pricing Attachment'!C31</f>
        <v>License</v>
      </c>
      <c r="C16" s="46" t="s">
        <v>51</v>
      </c>
      <c r="D16" s="46" t="str">
        <f>'Pricing Attachment'!B31</f>
        <v>License</v>
      </c>
      <c r="E16" s="48">
        <f>'Pricing Attachment'!H31</f>
        <v>0</v>
      </c>
      <c r="F16" s="48" t="str">
        <f>IF('Pricing Attachment'!I31="","",'Pricing Attachment'!I31)</f>
        <v/>
      </c>
      <c r="G16" s="48">
        <f>'Pricing Attachment'!J31</f>
        <v>0</v>
      </c>
      <c r="H16" s="46" t="s">
        <v>51</v>
      </c>
      <c r="I16" s="48">
        <v>0</v>
      </c>
      <c r="J16" s="49">
        <v>0</v>
      </c>
      <c r="K16" s="50">
        <f t="shared" si="0"/>
        <v>0</v>
      </c>
      <c r="L16" s="108">
        <v>0</v>
      </c>
      <c r="M16" s="49" t="s">
        <v>45</v>
      </c>
      <c r="N16" s="51">
        <f t="shared" si="1"/>
        <v>0</v>
      </c>
      <c r="O16" s="108">
        <v>12</v>
      </c>
      <c r="P16" s="51">
        <f t="shared" si="2"/>
        <v>0</v>
      </c>
      <c r="Q16" s="52">
        <f>'Pricing Attachment'!M31</f>
        <v>0</v>
      </c>
      <c r="R16" s="52">
        <f>'Pricing Attachment'!O31</f>
        <v>0</v>
      </c>
      <c r="S16" s="53">
        <f t="shared" si="3"/>
        <v>0</v>
      </c>
      <c r="T16" s="106">
        <f>'Pricing Attachment'!K31</f>
        <v>0</v>
      </c>
      <c r="U16" s="53">
        <f t="shared" si="4"/>
        <v>0</v>
      </c>
      <c r="V16" s="53">
        <f t="shared" si="5"/>
        <v>0</v>
      </c>
      <c r="W16" s="15"/>
    </row>
    <row r="17" spans="2:23" x14ac:dyDescent="0.25">
      <c r="B17" s="47" t="str">
        <f>'Pricing Attachment'!C32</f>
        <v>License</v>
      </c>
      <c r="C17" s="46" t="s">
        <v>51</v>
      </c>
      <c r="D17" s="46" t="str">
        <f>'Pricing Attachment'!B32</f>
        <v>License</v>
      </c>
      <c r="E17" s="48">
        <f>'Pricing Attachment'!H32</f>
        <v>0</v>
      </c>
      <c r="F17" s="48" t="str">
        <f>IF('Pricing Attachment'!I32="","",'Pricing Attachment'!I32)</f>
        <v/>
      </c>
      <c r="G17" s="48">
        <f>'Pricing Attachment'!J32</f>
        <v>0</v>
      </c>
      <c r="H17" s="46" t="s">
        <v>51</v>
      </c>
      <c r="I17" s="48">
        <v>0</v>
      </c>
      <c r="J17" s="49">
        <v>0</v>
      </c>
      <c r="K17" s="50">
        <f t="shared" si="0"/>
        <v>0</v>
      </c>
      <c r="L17" s="108">
        <v>0</v>
      </c>
      <c r="M17" s="49" t="s">
        <v>45</v>
      </c>
      <c r="N17" s="51">
        <f t="shared" si="1"/>
        <v>0</v>
      </c>
      <c r="O17" s="108">
        <v>12</v>
      </c>
      <c r="P17" s="51">
        <f t="shared" si="2"/>
        <v>0</v>
      </c>
      <c r="Q17" s="52">
        <f>'Pricing Attachment'!M32</f>
        <v>0</v>
      </c>
      <c r="R17" s="52">
        <f>'Pricing Attachment'!O32</f>
        <v>0</v>
      </c>
      <c r="S17" s="53">
        <f t="shared" si="3"/>
        <v>0</v>
      </c>
      <c r="T17" s="106">
        <f>'Pricing Attachment'!K32</f>
        <v>0</v>
      </c>
      <c r="U17" s="53">
        <f t="shared" si="4"/>
        <v>0</v>
      </c>
      <c r="V17" s="53">
        <f t="shared" si="5"/>
        <v>0</v>
      </c>
      <c r="W17" s="15"/>
    </row>
    <row r="18" spans="2:23" x14ac:dyDescent="0.25">
      <c r="B18" s="47" t="str">
        <f>'Pricing Attachment'!C33</f>
        <v>License</v>
      </c>
      <c r="C18" s="46" t="s">
        <v>51</v>
      </c>
      <c r="D18" s="46" t="str">
        <f>'Pricing Attachment'!B33</f>
        <v>License</v>
      </c>
      <c r="E18" s="48">
        <f>'Pricing Attachment'!H33</f>
        <v>0</v>
      </c>
      <c r="F18" s="48" t="str">
        <f>IF('Pricing Attachment'!I33="","",'Pricing Attachment'!I33)</f>
        <v/>
      </c>
      <c r="G18" s="48">
        <f>'Pricing Attachment'!J33</f>
        <v>0</v>
      </c>
      <c r="H18" s="46" t="s">
        <v>51</v>
      </c>
      <c r="I18" s="48">
        <v>0</v>
      </c>
      <c r="J18" s="49">
        <v>0</v>
      </c>
      <c r="K18" s="50">
        <f t="shared" si="0"/>
        <v>0</v>
      </c>
      <c r="L18" s="108">
        <v>0</v>
      </c>
      <c r="M18" s="49" t="s">
        <v>45</v>
      </c>
      <c r="N18" s="51">
        <f t="shared" si="1"/>
        <v>0</v>
      </c>
      <c r="O18" s="108">
        <v>12</v>
      </c>
      <c r="P18" s="51">
        <f t="shared" si="2"/>
        <v>0</v>
      </c>
      <c r="Q18" s="52">
        <f>'Pricing Attachment'!M33</f>
        <v>0</v>
      </c>
      <c r="R18" s="52">
        <f>'Pricing Attachment'!O33</f>
        <v>0</v>
      </c>
      <c r="S18" s="53">
        <f t="shared" si="3"/>
        <v>0</v>
      </c>
      <c r="T18" s="106">
        <f>'Pricing Attachment'!K33</f>
        <v>0</v>
      </c>
      <c r="U18" s="53">
        <f t="shared" si="4"/>
        <v>0</v>
      </c>
      <c r="V18" s="53">
        <f t="shared" si="5"/>
        <v>0</v>
      </c>
      <c r="W18" s="15"/>
    </row>
    <row r="19" spans="2:23" x14ac:dyDescent="0.25">
      <c r="B19" s="47" t="str">
        <f>'Pricing Attachment'!C34</f>
        <v>License</v>
      </c>
      <c r="C19" s="46" t="s">
        <v>51</v>
      </c>
      <c r="D19" s="46" t="str">
        <f>'Pricing Attachment'!B34</f>
        <v>License</v>
      </c>
      <c r="E19" s="48">
        <f>'Pricing Attachment'!H34</f>
        <v>0</v>
      </c>
      <c r="F19" s="48" t="str">
        <f>IF('Pricing Attachment'!I34="","",'Pricing Attachment'!I34)</f>
        <v/>
      </c>
      <c r="G19" s="48">
        <f>'Pricing Attachment'!J34</f>
        <v>0</v>
      </c>
      <c r="H19" s="46" t="s">
        <v>51</v>
      </c>
      <c r="I19" s="48">
        <v>0</v>
      </c>
      <c r="J19" s="49">
        <v>0</v>
      </c>
      <c r="K19" s="50">
        <f t="shared" si="0"/>
        <v>0</v>
      </c>
      <c r="L19" s="108">
        <v>0</v>
      </c>
      <c r="M19" s="49" t="s">
        <v>45</v>
      </c>
      <c r="N19" s="51">
        <f t="shared" si="1"/>
        <v>0</v>
      </c>
      <c r="O19" s="108">
        <v>12</v>
      </c>
      <c r="P19" s="51">
        <f t="shared" si="2"/>
        <v>0</v>
      </c>
      <c r="Q19" s="52">
        <f>'Pricing Attachment'!M34</f>
        <v>0</v>
      </c>
      <c r="R19" s="52">
        <f>'Pricing Attachment'!O34</f>
        <v>0</v>
      </c>
      <c r="S19" s="53">
        <f t="shared" si="3"/>
        <v>0</v>
      </c>
      <c r="T19" s="106">
        <f>'Pricing Attachment'!K34</f>
        <v>0</v>
      </c>
      <c r="U19" s="53">
        <f t="shared" si="4"/>
        <v>0</v>
      </c>
      <c r="V19" s="53">
        <f t="shared" si="5"/>
        <v>0</v>
      </c>
      <c r="W19" s="15"/>
    </row>
    <row r="20" spans="2:23" x14ac:dyDescent="0.25">
      <c r="B20" s="47" t="str">
        <f>'Pricing Attachment'!C35</f>
        <v>License</v>
      </c>
      <c r="C20" s="46" t="s">
        <v>51</v>
      </c>
      <c r="D20" s="46" t="str">
        <f>'Pricing Attachment'!B35</f>
        <v>License</v>
      </c>
      <c r="E20" s="48">
        <f>'Pricing Attachment'!H35</f>
        <v>0</v>
      </c>
      <c r="F20" s="48" t="str">
        <f>IF('Pricing Attachment'!I35="","",'Pricing Attachment'!I35)</f>
        <v/>
      </c>
      <c r="G20" s="48">
        <f>'Pricing Attachment'!J35</f>
        <v>0</v>
      </c>
      <c r="H20" s="46" t="s">
        <v>51</v>
      </c>
      <c r="I20" s="48">
        <v>0</v>
      </c>
      <c r="J20" s="49">
        <v>0</v>
      </c>
      <c r="K20" s="50">
        <f t="shared" si="0"/>
        <v>0</v>
      </c>
      <c r="L20" s="108">
        <v>0</v>
      </c>
      <c r="M20" s="49" t="s">
        <v>45</v>
      </c>
      <c r="N20" s="51">
        <f t="shared" si="1"/>
        <v>0</v>
      </c>
      <c r="O20" s="108">
        <v>12</v>
      </c>
      <c r="P20" s="51">
        <f t="shared" si="2"/>
        <v>0</v>
      </c>
      <c r="Q20" s="52">
        <f>'Pricing Attachment'!M35</f>
        <v>0</v>
      </c>
      <c r="R20" s="52">
        <f>'Pricing Attachment'!O35</f>
        <v>0</v>
      </c>
      <c r="S20" s="53">
        <f t="shared" si="3"/>
        <v>0</v>
      </c>
      <c r="T20" s="106">
        <f>'Pricing Attachment'!K35</f>
        <v>0</v>
      </c>
      <c r="U20" s="53">
        <f t="shared" si="4"/>
        <v>0</v>
      </c>
      <c r="V20" s="53">
        <f t="shared" si="5"/>
        <v>0</v>
      </c>
      <c r="W20" s="15"/>
    </row>
    <row r="21" spans="2:23" x14ac:dyDescent="0.25">
      <c r="B21" s="47" t="str">
        <f>'Pricing Attachment'!C36</f>
        <v/>
      </c>
      <c r="C21" s="46" t="s">
        <v>51</v>
      </c>
      <c r="D21" s="46" t="str">
        <f>'Pricing Attachment'!B36</f>
        <v/>
      </c>
      <c r="E21" s="48">
        <f>'Pricing Attachment'!H36</f>
        <v>0</v>
      </c>
      <c r="F21" s="48" t="str">
        <f>IF('Pricing Attachment'!I36="","",'Pricing Attachment'!I36)</f>
        <v/>
      </c>
      <c r="G21" s="48">
        <f>'Pricing Attachment'!J36</f>
        <v>0</v>
      </c>
      <c r="H21" s="46" t="s">
        <v>51</v>
      </c>
      <c r="I21" s="48">
        <v>0</v>
      </c>
      <c r="J21" s="49">
        <v>0</v>
      </c>
      <c r="K21" s="50">
        <f t="shared" si="0"/>
        <v>0</v>
      </c>
      <c r="L21" s="108">
        <v>0</v>
      </c>
      <c r="M21" s="49" t="s">
        <v>45</v>
      </c>
      <c r="N21" s="51">
        <f t="shared" si="1"/>
        <v>0</v>
      </c>
      <c r="O21" s="108">
        <v>12</v>
      </c>
      <c r="P21" s="51">
        <f t="shared" si="2"/>
        <v>0</v>
      </c>
      <c r="Q21" s="52">
        <f>'Pricing Attachment'!M36</f>
        <v>0</v>
      </c>
      <c r="R21" s="52">
        <f>'Pricing Attachment'!O36</f>
        <v>0</v>
      </c>
      <c r="S21" s="53">
        <f t="shared" si="3"/>
        <v>0</v>
      </c>
      <c r="T21" s="106">
        <f>'Pricing Attachment'!K36</f>
        <v>0</v>
      </c>
      <c r="U21" s="53">
        <f t="shared" si="4"/>
        <v>0</v>
      </c>
      <c r="V21" s="53">
        <f t="shared" si="5"/>
        <v>0</v>
      </c>
      <c r="W21" s="15"/>
    </row>
    <row r="22" spans="2:23" x14ac:dyDescent="0.25">
      <c r="B22" s="47" t="str">
        <f>'Pricing Attachment'!C37</f>
        <v/>
      </c>
      <c r="C22" s="46" t="s">
        <v>51</v>
      </c>
      <c r="D22" s="46" t="str">
        <f>'Pricing Attachment'!B37</f>
        <v/>
      </c>
      <c r="E22" s="48">
        <f>'Pricing Attachment'!H37</f>
        <v>0</v>
      </c>
      <c r="F22" s="48" t="str">
        <f>IF('Pricing Attachment'!I37="","",'Pricing Attachment'!I37)</f>
        <v/>
      </c>
      <c r="G22" s="48">
        <f>'Pricing Attachment'!J37</f>
        <v>0</v>
      </c>
      <c r="H22" s="46" t="s">
        <v>51</v>
      </c>
      <c r="I22" s="48">
        <v>0</v>
      </c>
      <c r="J22" s="49">
        <v>0</v>
      </c>
      <c r="K22" s="50">
        <f t="shared" si="0"/>
        <v>0</v>
      </c>
      <c r="L22" s="108">
        <v>0</v>
      </c>
      <c r="M22" s="49" t="s">
        <v>45</v>
      </c>
      <c r="N22" s="51">
        <f t="shared" si="1"/>
        <v>0</v>
      </c>
      <c r="O22" s="108">
        <v>12</v>
      </c>
      <c r="P22" s="51">
        <f t="shared" si="2"/>
        <v>0</v>
      </c>
      <c r="Q22" s="52">
        <f>'Pricing Attachment'!M37</f>
        <v>0</v>
      </c>
      <c r="R22" s="52">
        <f>'Pricing Attachment'!O37</f>
        <v>0</v>
      </c>
      <c r="S22" s="53">
        <f t="shared" si="3"/>
        <v>0</v>
      </c>
      <c r="T22" s="106">
        <f>'Pricing Attachment'!K37</f>
        <v>0</v>
      </c>
      <c r="U22" s="53">
        <f t="shared" si="4"/>
        <v>0</v>
      </c>
      <c r="V22" s="53">
        <f t="shared" si="5"/>
        <v>0</v>
      </c>
      <c r="W22" s="15"/>
    </row>
    <row r="23" spans="2:23" x14ac:dyDescent="0.25">
      <c r="B23" s="47" t="str">
        <f>'Pricing Attachment'!C38</f>
        <v/>
      </c>
      <c r="C23" s="46" t="s">
        <v>51</v>
      </c>
      <c r="D23" s="46" t="str">
        <f>'Pricing Attachment'!B38</f>
        <v/>
      </c>
      <c r="E23" s="48">
        <f>'Pricing Attachment'!H38</f>
        <v>0</v>
      </c>
      <c r="F23" s="48" t="str">
        <f>IF('Pricing Attachment'!I38="","",'Pricing Attachment'!I38)</f>
        <v/>
      </c>
      <c r="G23" s="48">
        <f>'Pricing Attachment'!J38</f>
        <v>0</v>
      </c>
      <c r="H23" s="46" t="s">
        <v>51</v>
      </c>
      <c r="I23" s="48">
        <v>0</v>
      </c>
      <c r="J23" s="49">
        <v>0</v>
      </c>
      <c r="K23" s="50">
        <f t="shared" si="0"/>
        <v>0</v>
      </c>
      <c r="L23" s="108">
        <v>0</v>
      </c>
      <c r="M23" s="49" t="s">
        <v>45</v>
      </c>
      <c r="N23" s="51">
        <f t="shared" si="1"/>
        <v>0</v>
      </c>
      <c r="O23" s="108">
        <v>12</v>
      </c>
      <c r="P23" s="51">
        <f t="shared" si="2"/>
        <v>0</v>
      </c>
      <c r="Q23" s="52">
        <f>'Pricing Attachment'!M38</f>
        <v>0</v>
      </c>
      <c r="R23" s="52">
        <f>'Pricing Attachment'!O38</f>
        <v>0</v>
      </c>
      <c r="S23" s="53">
        <f t="shared" si="3"/>
        <v>0</v>
      </c>
      <c r="T23" s="106">
        <f>'Pricing Attachment'!K38</f>
        <v>0</v>
      </c>
      <c r="U23" s="53">
        <f t="shared" si="4"/>
        <v>0</v>
      </c>
      <c r="V23" s="53">
        <f t="shared" si="5"/>
        <v>0</v>
      </c>
      <c r="W23" s="15"/>
    </row>
    <row r="24" spans="2:23" x14ac:dyDescent="0.25">
      <c r="B24" s="47" t="str">
        <f>'Pricing Attachment'!C39</f>
        <v/>
      </c>
      <c r="C24" s="46" t="s">
        <v>51</v>
      </c>
      <c r="D24" s="46" t="str">
        <f>'Pricing Attachment'!B39</f>
        <v/>
      </c>
      <c r="E24" s="48">
        <f>'Pricing Attachment'!H39</f>
        <v>0</v>
      </c>
      <c r="F24" s="48" t="str">
        <f>IF('Pricing Attachment'!I39="","",'Pricing Attachment'!I39)</f>
        <v/>
      </c>
      <c r="G24" s="48">
        <f>'Pricing Attachment'!J39</f>
        <v>0</v>
      </c>
      <c r="H24" s="46" t="s">
        <v>51</v>
      </c>
      <c r="I24" s="48">
        <v>0</v>
      </c>
      <c r="J24" s="49">
        <v>0</v>
      </c>
      <c r="K24" s="50">
        <f t="shared" ref="K24:K27" si="6">I24-J24</f>
        <v>0</v>
      </c>
      <c r="L24" s="108">
        <v>0</v>
      </c>
      <c r="M24" s="49" t="s">
        <v>45</v>
      </c>
      <c r="N24" s="51">
        <f t="shared" ref="N24:N27" si="7">K24*L24</f>
        <v>0</v>
      </c>
      <c r="O24" s="108">
        <v>12</v>
      </c>
      <c r="P24" s="51">
        <f t="shared" ref="P24:P27" si="8">N24*O24</f>
        <v>0</v>
      </c>
      <c r="Q24" s="52">
        <f>'Pricing Attachment'!M39</f>
        <v>0</v>
      </c>
      <c r="R24" s="52">
        <f>'Pricing Attachment'!O39</f>
        <v>0</v>
      </c>
      <c r="S24" s="53">
        <f t="shared" ref="S24:S27" si="9">Q24-R24</f>
        <v>0</v>
      </c>
      <c r="T24" s="106">
        <f>'Pricing Attachment'!K39</f>
        <v>0</v>
      </c>
      <c r="U24" s="53">
        <f t="shared" ref="U24:U27" si="10">S24*T24</f>
        <v>0</v>
      </c>
      <c r="V24" s="53">
        <f t="shared" ref="V24:V27" si="11">P24+U24</f>
        <v>0</v>
      </c>
      <c r="W24" s="15"/>
    </row>
    <row r="25" spans="2:23" x14ac:dyDescent="0.25">
      <c r="B25" s="47" t="str">
        <f>'Pricing Attachment'!C40</f>
        <v/>
      </c>
      <c r="C25" s="46" t="s">
        <v>51</v>
      </c>
      <c r="D25" s="46" t="str">
        <f>'Pricing Attachment'!B40</f>
        <v/>
      </c>
      <c r="E25" s="48">
        <f>'Pricing Attachment'!H40</f>
        <v>0</v>
      </c>
      <c r="F25" s="48" t="str">
        <f>IF('Pricing Attachment'!I40="","",'Pricing Attachment'!I40)</f>
        <v/>
      </c>
      <c r="G25" s="48">
        <f>'Pricing Attachment'!J40</f>
        <v>0</v>
      </c>
      <c r="H25" s="46" t="s">
        <v>51</v>
      </c>
      <c r="I25" s="48">
        <v>0</v>
      </c>
      <c r="J25" s="49">
        <v>0</v>
      </c>
      <c r="K25" s="50">
        <f t="shared" si="6"/>
        <v>0</v>
      </c>
      <c r="L25" s="108">
        <v>0</v>
      </c>
      <c r="M25" s="49" t="s">
        <v>45</v>
      </c>
      <c r="N25" s="51">
        <f t="shared" si="7"/>
        <v>0</v>
      </c>
      <c r="O25" s="108">
        <v>12</v>
      </c>
      <c r="P25" s="51">
        <f t="shared" si="8"/>
        <v>0</v>
      </c>
      <c r="Q25" s="52">
        <f>'Pricing Attachment'!M40</f>
        <v>0</v>
      </c>
      <c r="R25" s="52">
        <f>'Pricing Attachment'!O40</f>
        <v>0</v>
      </c>
      <c r="S25" s="53">
        <f t="shared" si="9"/>
        <v>0</v>
      </c>
      <c r="T25" s="106">
        <f>'Pricing Attachment'!K40</f>
        <v>0</v>
      </c>
      <c r="U25" s="53">
        <f t="shared" si="10"/>
        <v>0</v>
      </c>
      <c r="V25" s="53">
        <f t="shared" si="11"/>
        <v>0</v>
      </c>
      <c r="W25" s="15"/>
    </row>
    <row r="26" spans="2:23" x14ac:dyDescent="0.25">
      <c r="B26" s="47" t="str">
        <f>'Pricing Attachment'!C41</f>
        <v/>
      </c>
      <c r="C26" s="46" t="s">
        <v>51</v>
      </c>
      <c r="D26" s="46" t="str">
        <f>'Pricing Attachment'!B41</f>
        <v/>
      </c>
      <c r="E26" s="48">
        <f>'Pricing Attachment'!H41</f>
        <v>0</v>
      </c>
      <c r="F26" s="48" t="str">
        <f>IF('Pricing Attachment'!I41="","",'Pricing Attachment'!I41)</f>
        <v/>
      </c>
      <c r="G26" s="48">
        <f>'Pricing Attachment'!J41</f>
        <v>0</v>
      </c>
      <c r="H26" s="46" t="s">
        <v>51</v>
      </c>
      <c r="I26" s="48">
        <v>0</v>
      </c>
      <c r="J26" s="49">
        <v>0</v>
      </c>
      <c r="K26" s="50">
        <f t="shared" si="6"/>
        <v>0</v>
      </c>
      <c r="L26" s="108">
        <v>0</v>
      </c>
      <c r="M26" s="49" t="s">
        <v>45</v>
      </c>
      <c r="N26" s="51">
        <f t="shared" si="7"/>
        <v>0</v>
      </c>
      <c r="O26" s="108">
        <v>12</v>
      </c>
      <c r="P26" s="51">
        <f t="shared" si="8"/>
        <v>0</v>
      </c>
      <c r="Q26" s="52">
        <f>'Pricing Attachment'!M41</f>
        <v>0</v>
      </c>
      <c r="R26" s="52">
        <f>'Pricing Attachment'!O41</f>
        <v>0</v>
      </c>
      <c r="S26" s="53">
        <f t="shared" si="9"/>
        <v>0</v>
      </c>
      <c r="T26" s="106">
        <f>'Pricing Attachment'!K41</f>
        <v>0</v>
      </c>
      <c r="U26" s="53">
        <f t="shared" si="10"/>
        <v>0</v>
      </c>
      <c r="V26" s="53">
        <f t="shared" si="11"/>
        <v>0</v>
      </c>
      <c r="W26" s="15"/>
    </row>
    <row r="27" spans="2:23" x14ac:dyDescent="0.25">
      <c r="B27" s="47" t="str">
        <f>'Pricing Attachment'!C42</f>
        <v/>
      </c>
      <c r="C27" s="46" t="s">
        <v>51</v>
      </c>
      <c r="D27" s="46" t="str">
        <f>'Pricing Attachment'!B42</f>
        <v/>
      </c>
      <c r="E27" s="48">
        <f>'Pricing Attachment'!H42</f>
        <v>0</v>
      </c>
      <c r="F27" s="48" t="str">
        <f>IF('Pricing Attachment'!I42="","",'Pricing Attachment'!I42)</f>
        <v/>
      </c>
      <c r="G27" s="48">
        <f>'Pricing Attachment'!J42</f>
        <v>0</v>
      </c>
      <c r="H27" s="46" t="s">
        <v>51</v>
      </c>
      <c r="I27" s="48">
        <v>0</v>
      </c>
      <c r="J27" s="49">
        <v>0</v>
      </c>
      <c r="K27" s="50">
        <f t="shared" si="6"/>
        <v>0</v>
      </c>
      <c r="L27" s="108">
        <v>0</v>
      </c>
      <c r="M27" s="49" t="s">
        <v>45</v>
      </c>
      <c r="N27" s="51">
        <f t="shared" si="7"/>
        <v>0</v>
      </c>
      <c r="O27" s="108">
        <v>12</v>
      </c>
      <c r="P27" s="51">
        <f t="shared" si="8"/>
        <v>0</v>
      </c>
      <c r="Q27" s="52">
        <f>'Pricing Attachment'!M42</f>
        <v>0</v>
      </c>
      <c r="R27" s="52">
        <f>'Pricing Attachment'!O42</f>
        <v>0</v>
      </c>
      <c r="S27" s="53">
        <f t="shared" si="9"/>
        <v>0</v>
      </c>
      <c r="T27" s="106">
        <f>'Pricing Attachment'!K42</f>
        <v>0</v>
      </c>
      <c r="U27" s="53">
        <f t="shared" si="10"/>
        <v>0</v>
      </c>
      <c r="V27" s="53">
        <f t="shared" si="11"/>
        <v>0</v>
      </c>
      <c r="W27" s="15"/>
    </row>
    <row r="28" spans="2:23" x14ac:dyDescent="0.25">
      <c r="B28" s="47" t="str">
        <f>'Pricing Attachment'!C43</f>
        <v/>
      </c>
      <c r="C28" s="46" t="s">
        <v>51</v>
      </c>
      <c r="D28" s="46" t="str">
        <f>'Pricing Attachment'!B43</f>
        <v/>
      </c>
      <c r="E28" s="48">
        <f>'Pricing Attachment'!H43</f>
        <v>0</v>
      </c>
      <c r="F28" s="48" t="str">
        <f>IF('Pricing Attachment'!I43="","",'Pricing Attachment'!I43)</f>
        <v/>
      </c>
      <c r="G28" s="48">
        <f>'Pricing Attachment'!J43</f>
        <v>0</v>
      </c>
      <c r="H28" s="46" t="s">
        <v>51</v>
      </c>
      <c r="I28" s="48">
        <v>0</v>
      </c>
      <c r="J28" s="49">
        <v>0</v>
      </c>
      <c r="K28" s="50">
        <f t="shared" si="0"/>
        <v>0</v>
      </c>
      <c r="L28" s="108">
        <v>0</v>
      </c>
      <c r="M28" s="49" t="s">
        <v>45</v>
      </c>
      <c r="N28" s="51">
        <f t="shared" si="1"/>
        <v>0</v>
      </c>
      <c r="O28" s="108">
        <v>12</v>
      </c>
      <c r="P28" s="51">
        <f t="shared" si="2"/>
        <v>0</v>
      </c>
      <c r="Q28" s="52">
        <f>'Pricing Attachment'!M43</f>
        <v>0</v>
      </c>
      <c r="R28" s="52">
        <f>'Pricing Attachment'!O43</f>
        <v>0</v>
      </c>
      <c r="S28" s="53">
        <f t="shared" si="3"/>
        <v>0</v>
      </c>
      <c r="T28" s="106">
        <f>'Pricing Attachment'!K43</f>
        <v>0</v>
      </c>
      <c r="U28" s="53">
        <f t="shared" si="4"/>
        <v>0</v>
      </c>
      <c r="V28" s="53">
        <f t="shared" si="5"/>
        <v>0</v>
      </c>
      <c r="W28" s="15"/>
    </row>
    <row r="29" spans="2:23" x14ac:dyDescent="0.25">
      <c r="B29" s="47" t="str">
        <f>'Pricing Attachment'!C44</f>
        <v/>
      </c>
      <c r="C29" s="46" t="s">
        <v>51</v>
      </c>
      <c r="D29" s="46" t="str">
        <f>'Pricing Attachment'!B44</f>
        <v/>
      </c>
      <c r="E29" s="48">
        <f>'Pricing Attachment'!H44</f>
        <v>0</v>
      </c>
      <c r="F29" s="48" t="str">
        <f>IF('Pricing Attachment'!I44="","",'Pricing Attachment'!I44)</f>
        <v/>
      </c>
      <c r="G29" s="48">
        <f>'Pricing Attachment'!J44</f>
        <v>0</v>
      </c>
      <c r="H29" s="46" t="s">
        <v>51</v>
      </c>
      <c r="I29" s="48">
        <v>0</v>
      </c>
      <c r="J29" s="49">
        <v>0</v>
      </c>
      <c r="K29" s="50">
        <f t="shared" si="0"/>
        <v>0</v>
      </c>
      <c r="L29" s="108">
        <v>0</v>
      </c>
      <c r="M29" s="49" t="s">
        <v>45</v>
      </c>
      <c r="N29" s="51">
        <f t="shared" si="1"/>
        <v>0</v>
      </c>
      <c r="O29" s="108">
        <v>12</v>
      </c>
      <c r="P29" s="51">
        <f t="shared" si="2"/>
        <v>0</v>
      </c>
      <c r="Q29" s="52">
        <f>'Pricing Attachment'!M44</f>
        <v>0</v>
      </c>
      <c r="R29" s="52">
        <f>'Pricing Attachment'!O44</f>
        <v>0</v>
      </c>
      <c r="S29" s="53">
        <f t="shared" si="3"/>
        <v>0</v>
      </c>
      <c r="T29" s="106">
        <f>'Pricing Attachment'!K44</f>
        <v>0</v>
      </c>
      <c r="U29" s="53">
        <f t="shared" si="4"/>
        <v>0</v>
      </c>
      <c r="V29" s="53">
        <f t="shared" si="5"/>
        <v>0</v>
      </c>
      <c r="W29" s="15"/>
    </row>
    <row r="30" spans="2:23" x14ac:dyDescent="0.25">
      <c r="B30" s="47" t="str">
        <f>'Pricing Attachment'!C45</f>
        <v/>
      </c>
      <c r="C30" s="46" t="s">
        <v>51</v>
      </c>
      <c r="D30" s="46" t="str">
        <f>'Pricing Attachment'!B45</f>
        <v/>
      </c>
      <c r="E30" s="48">
        <f>'Pricing Attachment'!H45</f>
        <v>0</v>
      </c>
      <c r="F30" s="48" t="str">
        <f>IF('Pricing Attachment'!I45="","",'Pricing Attachment'!I45)</f>
        <v/>
      </c>
      <c r="G30" s="48">
        <f>'Pricing Attachment'!J45</f>
        <v>0</v>
      </c>
      <c r="H30" s="46" t="s">
        <v>51</v>
      </c>
      <c r="I30" s="48">
        <v>0</v>
      </c>
      <c r="J30" s="49">
        <v>0</v>
      </c>
      <c r="K30" s="50">
        <f t="shared" si="0"/>
        <v>0</v>
      </c>
      <c r="L30" s="108">
        <v>0</v>
      </c>
      <c r="M30" s="49" t="s">
        <v>45</v>
      </c>
      <c r="N30" s="51">
        <f t="shared" si="1"/>
        <v>0</v>
      </c>
      <c r="O30" s="108">
        <v>12</v>
      </c>
      <c r="P30" s="51">
        <f t="shared" si="2"/>
        <v>0</v>
      </c>
      <c r="Q30" s="52">
        <f>'Pricing Attachment'!M45</f>
        <v>0</v>
      </c>
      <c r="R30" s="52">
        <f>'Pricing Attachment'!O45</f>
        <v>0</v>
      </c>
      <c r="S30" s="53">
        <f t="shared" si="3"/>
        <v>0</v>
      </c>
      <c r="T30" s="106">
        <f>'Pricing Attachment'!K45</f>
        <v>0</v>
      </c>
      <c r="U30" s="53">
        <f t="shared" si="4"/>
        <v>0</v>
      </c>
      <c r="V30" s="53">
        <f t="shared" si="5"/>
        <v>0</v>
      </c>
      <c r="W30" s="15"/>
    </row>
    <row r="31" spans="2:23" x14ac:dyDescent="0.25">
      <c r="B31" s="47" t="str">
        <f>'Pricing Attachment'!C46</f>
        <v/>
      </c>
      <c r="C31" s="46" t="s">
        <v>51</v>
      </c>
      <c r="D31" s="46" t="str">
        <f>'Pricing Attachment'!B46</f>
        <v/>
      </c>
      <c r="E31" s="48">
        <f>'Pricing Attachment'!H46</f>
        <v>0</v>
      </c>
      <c r="F31" s="48" t="str">
        <f>IF('Pricing Attachment'!I46="","",'Pricing Attachment'!I46)</f>
        <v/>
      </c>
      <c r="G31" s="48">
        <f>'Pricing Attachment'!J46</f>
        <v>0</v>
      </c>
      <c r="H31" s="46" t="s">
        <v>51</v>
      </c>
      <c r="I31" s="48">
        <v>0</v>
      </c>
      <c r="J31" s="49">
        <v>0</v>
      </c>
      <c r="K31" s="50">
        <f t="shared" si="0"/>
        <v>0</v>
      </c>
      <c r="L31" s="108">
        <v>0</v>
      </c>
      <c r="M31" s="49" t="s">
        <v>45</v>
      </c>
      <c r="N31" s="51">
        <f t="shared" si="1"/>
        <v>0</v>
      </c>
      <c r="O31" s="108">
        <v>12</v>
      </c>
      <c r="P31" s="51">
        <f t="shared" si="2"/>
        <v>0</v>
      </c>
      <c r="Q31" s="52">
        <f>'Pricing Attachment'!M46</f>
        <v>0</v>
      </c>
      <c r="R31" s="52">
        <f>'Pricing Attachment'!O46</f>
        <v>0</v>
      </c>
      <c r="S31" s="53">
        <f t="shared" si="3"/>
        <v>0</v>
      </c>
      <c r="T31" s="106">
        <f>'Pricing Attachment'!K46</f>
        <v>0</v>
      </c>
      <c r="U31" s="53">
        <f t="shared" si="4"/>
        <v>0</v>
      </c>
      <c r="V31" s="53">
        <f t="shared" si="5"/>
        <v>0</v>
      </c>
      <c r="W31" s="15"/>
    </row>
    <row r="32" spans="2:23" x14ac:dyDescent="0.25">
      <c r="B32" s="47" t="str">
        <f>'Pricing Attachment'!C47</f>
        <v/>
      </c>
      <c r="C32" s="46" t="s">
        <v>51</v>
      </c>
      <c r="D32" s="46" t="str">
        <f>'Pricing Attachment'!B47</f>
        <v/>
      </c>
      <c r="E32" s="48">
        <f>'Pricing Attachment'!H47</f>
        <v>0</v>
      </c>
      <c r="F32" s="48" t="str">
        <f>IF('Pricing Attachment'!I47="","",'Pricing Attachment'!I47)</f>
        <v/>
      </c>
      <c r="G32" s="48">
        <f>'Pricing Attachment'!J47</f>
        <v>0</v>
      </c>
      <c r="H32" s="46" t="s">
        <v>51</v>
      </c>
      <c r="I32" s="48">
        <v>0</v>
      </c>
      <c r="J32" s="49">
        <v>0</v>
      </c>
      <c r="K32" s="50">
        <f t="shared" si="0"/>
        <v>0</v>
      </c>
      <c r="L32" s="108">
        <v>0</v>
      </c>
      <c r="M32" s="49" t="s">
        <v>45</v>
      </c>
      <c r="N32" s="51">
        <f t="shared" si="1"/>
        <v>0</v>
      </c>
      <c r="O32" s="108">
        <v>12</v>
      </c>
      <c r="P32" s="51">
        <f t="shared" si="2"/>
        <v>0</v>
      </c>
      <c r="Q32" s="52">
        <f>'Pricing Attachment'!M47</f>
        <v>0</v>
      </c>
      <c r="R32" s="52">
        <f>'Pricing Attachment'!O47</f>
        <v>0</v>
      </c>
      <c r="S32" s="53">
        <f t="shared" si="3"/>
        <v>0</v>
      </c>
      <c r="T32" s="106">
        <f>'Pricing Attachment'!K47</f>
        <v>0</v>
      </c>
      <c r="U32" s="53">
        <f t="shared" si="4"/>
        <v>0</v>
      </c>
      <c r="V32" s="53">
        <f t="shared" si="5"/>
        <v>0</v>
      </c>
      <c r="W32" s="15"/>
    </row>
    <row r="33" spans="2:23" x14ac:dyDescent="0.25">
      <c r="B33" s="47" t="str">
        <f>'Pricing Attachment'!C48</f>
        <v/>
      </c>
      <c r="C33" s="46" t="s">
        <v>51</v>
      </c>
      <c r="D33" s="46" t="str">
        <f>'Pricing Attachment'!B48</f>
        <v/>
      </c>
      <c r="E33" s="48">
        <f>'Pricing Attachment'!H48</f>
        <v>0</v>
      </c>
      <c r="F33" s="48" t="str">
        <f>IF('Pricing Attachment'!I48="","",'Pricing Attachment'!I48)</f>
        <v/>
      </c>
      <c r="G33" s="48">
        <f>'Pricing Attachment'!J48</f>
        <v>0</v>
      </c>
      <c r="H33" s="46" t="s">
        <v>51</v>
      </c>
      <c r="I33" s="48">
        <v>0</v>
      </c>
      <c r="J33" s="49">
        <v>0</v>
      </c>
      <c r="K33" s="50">
        <f t="shared" si="0"/>
        <v>0</v>
      </c>
      <c r="L33" s="108">
        <v>0</v>
      </c>
      <c r="M33" s="49" t="s">
        <v>45</v>
      </c>
      <c r="N33" s="51">
        <f t="shared" si="1"/>
        <v>0</v>
      </c>
      <c r="O33" s="108">
        <v>12</v>
      </c>
      <c r="P33" s="51">
        <f t="shared" si="2"/>
        <v>0</v>
      </c>
      <c r="Q33" s="52">
        <f>'Pricing Attachment'!M48</f>
        <v>0</v>
      </c>
      <c r="R33" s="52">
        <f>'Pricing Attachment'!O48</f>
        <v>0</v>
      </c>
      <c r="S33" s="53">
        <f t="shared" si="3"/>
        <v>0</v>
      </c>
      <c r="T33" s="106">
        <f>'Pricing Attachment'!K48</f>
        <v>0</v>
      </c>
      <c r="U33" s="53">
        <f t="shared" si="4"/>
        <v>0</v>
      </c>
      <c r="V33" s="53">
        <f t="shared" si="5"/>
        <v>0</v>
      </c>
      <c r="W33" s="15"/>
    </row>
    <row r="34" spans="2:23" x14ac:dyDescent="0.25">
      <c r="B34" s="47" t="str">
        <f>'Pricing Attachment'!C49</f>
        <v/>
      </c>
      <c r="C34" s="46" t="s">
        <v>51</v>
      </c>
      <c r="D34" s="46" t="str">
        <f>'Pricing Attachment'!B49</f>
        <v/>
      </c>
      <c r="E34" s="48">
        <f>'Pricing Attachment'!H49</f>
        <v>0</v>
      </c>
      <c r="F34" s="48" t="str">
        <f>IF('Pricing Attachment'!I49="","",'Pricing Attachment'!I49)</f>
        <v/>
      </c>
      <c r="G34" s="48">
        <f>'Pricing Attachment'!J49</f>
        <v>0</v>
      </c>
      <c r="H34" s="46" t="s">
        <v>51</v>
      </c>
      <c r="I34" s="48">
        <v>0</v>
      </c>
      <c r="J34" s="49">
        <v>0</v>
      </c>
      <c r="K34" s="50">
        <f t="shared" si="0"/>
        <v>0</v>
      </c>
      <c r="L34" s="108">
        <v>0</v>
      </c>
      <c r="M34" s="49" t="s">
        <v>45</v>
      </c>
      <c r="N34" s="51">
        <f t="shared" si="1"/>
        <v>0</v>
      </c>
      <c r="O34" s="108">
        <v>12</v>
      </c>
      <c r="P34" s="51">
        <f t="shared" si="2"/>
        <v>0</v>
      </c>
      <c r="Q34" s="52">
        <f>'Pricing Attachment'!M49</f>
        <v>0</v>
      </c>
      <c r="R34" s="52">
        <f>'Pricing Attachment'!O49</f>
        <v>0</v>
      </c>
      <c r="S34" s="53">
        <f t="shared" si="3"/>
        <v>0</v>
      </c>
      <c r="T34" s="106">
        <f>'Pricing Attachment'!K49</f>
        <v>0</v>
      </c>
      <c r="U34" s="53">
        <f t="shared" si="4"/>
        <v>0</v>
      </c>
      <c r="V34" s="53">
        <f t="shared" si="5"/>
        <v>0</v>
      </c>
      <c r="W34" s="15"/>
    </row>
    <row r="35" spans="2:23" x14ac:dyDescent="0.25">
      <c r="B35" s="47" t="str">
        <f>'Pricing Attachment'!C50</f>
        <v/>
      </c>
      <c r="C35" s="46" t="s">
        <v>51</v>
      </c>
      <c r="D35" s="46" t="str">
        <f>'Pricing Attachment'!B50</f>
        <v/>
      </c>
      <c r="E35" s="48">
        <f>'Pricing Attachment'!H50</f>
        <v>0</v>
      </c>
      <c r="F35" s="48" t="str">
        <f>IF('Pricing Attachment'!I50="","",'Pricing Attachment'!I50)</f>
        <v/>
      </c>
      <c r="G35" s="48">
        <f>'Pricing Attachment'!J50</f>
        <v>0</v>
      </c>
      <c r="H35" s="46" t="s">
        <v>51</v>
      </c>
      <c r="I35" s="48">
        <v>0</v>
      </c>
      <c r="J35" s="49">
        <v>0</v>
      </c>
      <c r="K35" s="50">
        <f t="shared" si="0"/>
        <v>0</v>
      </c>
      <c r="L35" s="108">
        <v>0</v>
      </c>
      <c r="M35" s="49" t="s">
        <v>45</v>
      </c>
      <c r="N35" s="51">
        <f t="shared" si="1"/>
        <v>0</v>
      </c>
      <c r="O35" s="108">
        <v>12</v>
      </c>
      <c r="P35" s="51">
        <f t="shared" si="2"/>
        <v>0</v>
      </c>
      <c r="Q35" s="52">
        <f>'Pricing Attachment'!M50</f>
        <v>0</v>
      </c>
      <c r="R35" s="52">
        <f>'Pricing Attachment'!O50</f>
        <v>0</v>
      </c>
      <c r="S35" s="53">
        <f t="shared" si="3"/>
        <v>0</v>
      </c>
      <c r="T35" s="106">
        <f>'Pricing Attachment'!K50</f>
        <v>0</v>
      </c>
      <c r="U35" s="53">
        <f t="shared" si="4"/>
        <v>0</v>
      </c>
      <c r="V35" s="53">
        <f t="shared" si="5"/>
        <v>0</v>
      </c>
      <c r="W35" s="15"/>
    </row>
    <row r="36" spans="2:23" x14ac:dyDescent="0.25">
      <c r="B36" s="47" t="str">
        <f>'Pricing Attachment'!C51</f>
        <v/>
      </c>
      <c r="C36" s="46" t="s">
        <v>51</v>
      </c>
      <c r="D36" s="46" t="str">
        <f>'Pricing Attachment'!B51</f>
        <v/>
      </c>
      <c r="E36" s="48">
        <f>'Pricing Attachment'!H51</f>
        <v>0</v>
      </c>
      <c r="F36" s="48" t="str">
        <f>IF('Pricing Attachment'!I51="","",'Pricing Attachment'!I51)</f>
        <v/>
      </c>
      <c r="G36" s="48">
        <f>'Pricing Attachment'!J51</f>
        <v>0</v>
      </c>
      <c r="H36" s="46" t="s">
        <v>51</v>
      </c>
      <c r="I36" s="48">
        <v>0</v>
      </c>
      <c r="J36" s="49">
        <v>0</v>
      </c>
      <c r="K36" s="50">
        <f t="shared" si="0"/>
        <v>0</v>
      </c>
      <c r="L36" s="108">
        <v>0</v>
      </c>
      <c r="M36" s="49" t="s">
        <v>45</v>
      </c>
      <c r="N36" s="51">
        <f t="shared" si="1"/>
        <v>0</v>
      </c>
      <c r="O36" s="108">
        <v>12</v>
      </c>
      <c r="P36" s="51">
        <f t="shared" si="2"/>
        <v>0</v>
      </c>
      <c r="Q36" s="52">
        <f>'Pricing Attachment'!M51</f>
        <v>0</v>
      </c>
      <c r="R36" s="52">
        <f>'Pricing Attachment'!O51</f>
        <v>0</v>
      </c>
      <c r="S36" s="53">
        <f t="shared" si="3"/>
        <v>0</v>
      </c>
      <c r="T36" s="106">
        <f>'Pricing Attachment'!K51</f>
        <v>0</v>
      </c>
      <c r="U36" s="53">
        <f t="shared" si="4"/>
        <v>0</v>
      </c>
      <c r="V36" s="53">
        <f t="shared" si="5"/>
        <v>0</v>
      </c>
      <c r="W36" s="15"/>
    </row>
    <row r="37" spans="2:23" x14ac:dyDescent="0.25">
      <c r="B37" s="47" t="str">
        <f>'Pricing Attachment'!C52</f>
        <v/>
      </c>
      <c r="C37" s="46" t="s">
        <v>51</v>
      </c>
      <c r="D37" s="46" t="str">
        <f>'Pricing Attachment'!B52</f>
        <v/>
      </c>
      <c r="E37" s="48">
        <f>'Pricing Attachment'!H52</f>
        <v>0</v>
      </c>
      <c r="F37" s="48" t="str">
        <f>IF('Pricing Attachment'!I52="","",'Pricing Attachment'!I52)</f>
        <v/>
      </c>
      <c r="G37" s="48">
        <f>'Pricing Attachment'!J52</f>
        <v>0</v>
      </c>
      <c r="H37" s="46" t="s">
        <v>51</v>
      </c>
      <c r="I37" s="48">
        <v>0</v>
      </c>
      <c r="J37" s="49">
        <v>0</v>
      </c>
      <c r="K37" s="50">
        <f t="shared" si="0"/>
        <v>0</v>
      </c>
      <c r="L37" s="108">
        <v>0</v>
      </c>
      <c r="M37" s="49" t="s">
        <v>45</v>
      </c>
      <c r="N37" s="51">
        <f t="shared" si="1"/>
        <v>0</v>
      </c>
      <c r="O37" s="108">
        <v>12</v>
      </c>
      <c r="P37" s="51">
        <f t="shared" si="2"/>
        <v>0</v>
      </c>
      <c r="Q37" s="52">
        <f>'Pricing Attachment'!M52</f>
        <v>0</v>
      </c>
      <c r="R37" s="52">
        <f>'Pricing Attachment'!O52</f>
        <v>0</v>
      </c>
      <c r="S37" s="53">
        <f t="shared" si="3"/>
        <v>0</v>
      </c>
      <c r="T37" s="106">
        <f>'Pricing Attachment'!K52</f>
        <v>0</v>
      </c>
      <c r="U37" s="53">
        <f t="shared" si="4"/>
        <v>0</v>
      </c>
      <c r="V37" s="53">
        <f t="shared" si="5"/>
        <v>0</v>
      </c>
      <c r="W37" s="15"/>
    </row>
    <row r="38" spans="2:23" x14ac:dyDescent="0.25">
      <c r="B38" s="47" t="str">
        <f>'Pricing Attachment'!C53</f>
        <v/>
      </c>
      <c r="C38" s="46" t="s">
        <v>51</v>
      </c>
      <c r="D38" s="46" t="str">
        <f>'Pricing Attachment'!B53</f>
        <v/>
      </c>
      <c r="E38" s="48">
        <f>'Pricing Attachment'!H53</f>
        <v>0</v>
      </c>
      <c r="F38" s="48" t="str">
        <f>IF('Pricing Attachment'!I53="","",'Pricing Attachment'!I53)</f>
        <v/>
      </c>
      <c r="G38" s="48">
        <f>'Pricing Attachment'!J53</f>
        <v>0</v>
      </c>
      <c r="H38" s="46" t="s">
        <v>51</v>
      </c>
      <c r="I38" s="48">
        <v>0</v>
      </c>
      <c r="J38" s="49">
        <v>0</v>
      </c>
      <c r="K38" s="50">
        <f t="shared" si="0"/>
        <v>0</v>
      </c>
      <c r="L38" s="108">
        <v>0</v>
      </c>
      <c r="M38" s="49" t="s">
        <v>45</v>
      </c>
      <c r="N38" s="51">
        <f t="shared" si="1"/>
        <v>0</v>
      </c>
      <c r="O38" s="108">
        <v>12</v>
      </c>
      <c r="P38" s="51">
        <f t="shared" si="2"/>
        <v>0</v>
      </c>
      <c r="Q38" s="52">
        <f>'Pricing Attachment'!M53</f>
        <v>0</v>
      </c>
      <c r="R38" s="52">
        <f>'Pricing Attachment'!O53</f>
        <v>0</v>
      </c>
      <c r="S38" s="53">
        <f t="shared" si="3"/>
        <v>0</v>
      </c>
      <c r="T38" s="106">
        <f>'Pricing Attachment'!K53</f>
        <v>0</v>
      </c>
      <c r="U38" s="53">
        <f t="shared" si="4"/>
        <v>0</v>
      </c>
      <c r="V38" s="53">
        <f t="shared" si="5"/>
        <v>0</v>
      </c>
      <c r="W38" s="15"/>
    </row>
    <row r="39" spans="2:23" x14ac:dyDescent="0.25">
      <c r="B39" s="47" t="str">
        <f>'Pricing Attachment'!C54</f>
        <v/>
      </c>
      <c r="C39" s="46" t="s">
        <v>51</v>
      </c>
      <c r="D39" s="46" t="str">
        <f>'Pricing Attachment'!B54</f>
        <v/>
      </c>
      <c r="E39" s="48">
        <f>'Pricing Attachment'!H54</f>
        <v>0</v>
      </c>
      <c r="F39" s="48" t="str">
        <f>IF('Pricing Attachment'!I54="","",'Pricing Attachment'!I54)</f>
        <v/>
      </c>
      <c r="G39" s="48">
        <f>'Pricing Attachment'!J54</f>
        <v>0</v>
      </c>
      <c r="H39" s="46" t="s">
        <v>51</v>
      </c>
      <c r="I39" s="48">
        <v>0</v>
      </c>
      <c r="J39" s="49">
        <v>0</v>
      </c>
      <c r="K39" s="50">
        <f t="shared" ref="K39:K49" si="12">I39-J39</f>
        <v>0</v>
      </c>
      <c r="L39" s="108">
        <v>0</v>
      </c>
      <c r="M39" s="49" t="s">
        <v>45</v>
      </c>
      <c r="N39" s="51">
        <f t="shared" ref="N39:N49" si="13">K39*L39</f>
        <v>0</v>
      </c>
      <c r="O39" s="108">
        <v>12</v>
      </c>
      <c r="P39" s="51">
        <f t="shared" ref="P39:P49" si="14">N39*O39</f>
        <v>0</v>
      </c>
      <c r="Q39" s="52">
        <f>'Pricing Attachment'!M54</f>
        <v>0</v>
      </c>
      <c r="R39" s="52">
        <f>'Pricing Attachment'!O54</f>
        <v>0</v>
      </c>
      <c r="S39" s="53">
        <f t="shared" ref="S39:S49" si="15">Q39-R39</f>
        <v>0</v>
      </c>
      <c r="T39" s="106">
        <f>'Pricing Attachment'!K54</f>
        <v>0</v>
      </c>
      <c r="U39" s="53">
        <f t="shared" ref="U39:U49" si="16">S39*T39</f>
        <v>0</v>
      </c>
      <c r="V39" s="53">
        <f t="shared" ref="V39:V49" si="17">P39+U39</f>
        <v>0</v>
      </c>
      <c r="W39" s="15"/>
    </row>
    <row r="40" spans="2:23" x14ac:dyDescent="0.25">
      <c r="B40" s="47" t="str">
        <f>'Pricing Attachment'!C55</f>
        <v/>
      </c>
      <c r="C40" s="46" t="s">
        <v>51</v>
      </c>
      <c r="D40" s="46" t="str">
        <f>'Pricing Attachment'!B55</f>
        <v/>
      </c>
      <c r="E40" s="48">
        <f>'Pricing Attachment'!H55</f>
        <v>0</v>
      </c>
      <c r="F40" s="48" t="str">
        <f>IF('Pricing Attachment'!I55="","",'Pricing Attachment'!I55)</f>
        <v/>
      </c>
      <c r="G40" s="48">
        <f>'Pricing Attachment'!J55</f>
        <v>0</v>
      </c>
      <c r="H40" s="46" t="s">
        <v>51</v>
      </c>
      <c r="I40" s="48">
        <v>0</v>
      </c>
      <c r="J40" s="49">
        <v>0</v>
      </c>
      <c r="K40" s="50">
        <f t="shared" si="12"/>
        <v>0</v>
      </c>
      <c r="L40" s="108">
        <v>0</v>
      </c>
      <c r="M40" s="49" t="s">
        <v>45</v>
      </c>
      <c r="N40" s="51">
        <f t="shared" si="13"/>
        <v>0</v>
      </c>
      <c r="O40" s="108">
        <v>12</v>
      </c>
      <c r="P40" s="51">
        <f t="shared" si="14"/>
        <v>0</v>
      </c>
      <c r="Q40" s="52">
        <f>'Pricing Attachment'!M55</f>
        <v>0</v>
      </c>
      <c r="R40" s="52">
        <f>'Pricing Attachment'!O55</f>
        <v>0</v>
      </c>
      <c r="S40" s="53">
        <f t="shared" si="15"/>
        <v>0</v>
      </c>
      <c r="T40" s="106">
        <f>'Pricing Attachment'!K55</f>
        <v>0</v>
      </c>
      <c r="U40" s="53">
        <f t="shared" si="16"/>
        <v>0</v>
      </c>
      <c r="V40" s="53">
        <f t="shared" si="17"/>
        <v>0</v>
      </c>
      <c r="W40" s="15"/>
    </row>
    <row r="41" spans="2:23" x14ac:dyDescent="0.25">
      <c r="B41" s="47" t="str">
        <f>'Pricing Attachment'!C56</f>
        <v/>
      </c>
      <c r="C41" s="46" t="s">
        <v>51</v>
      </c>
      <c r="D41" s="46" t="str">
        <f>'Pricing Attachment'!B56</f>
        <v/>
      </c>
      <c r="E41" s="48">
        <f>'Pricing Attachment'!H56</f>
        <v>0</v>
      </c>
      <c r="F41" s="48" t="str">
        <f>IF('Pricing Attachment'!I56="","",'Pricing Attachment'!I56)</f>
        <v/>
      </c>
      <c r="G41" s="48">
        <f>'Pricing Attachment'!J56</f>
        <v>0</v>
      </c>
      <c r="H41" s="46" t="s">
        <v>51</v>
      </c>
      <c r="I41" s="48">
        <v>0</v>
      </c>
      <c r="J41" s="49">
        <v>0</v>
      </c>
      <c r="K41" s="50">
        <f t="shared" si="12"/>
        <v>0</v>
      </c>
      <c r="L41" s="108">
        <v>0</v>
      </c>
      <c r="M41" s="49" t="s">
        <v>45</v>
      </c>
      <c r="N41" s="51">
        <f t="shared" si="13"/>
        <v>0</v>
      </c>
      <c r="O41" s="108">
        <v>12</v>
      </c>
      <c r="P41" s="51">
        <f t="shared" si="14"/>
        <v>0</v>
      </c>
      <c r="Q41" s="52">
        <f>'Pricing Attachment'!M56</f>
        <v>0</v>
      </c>
      <c r="R41" s="52">
        <f>'Pricing Attachment'!O56</f>
        <v>0</v>
      </c>
      <c r="S41" s="53">
        <f t="shared" si="15"/>
        <v>0</v>
      </c>
      <c r="T41" s="106">
        <f>'Pricing Attachment'!K56</f>
        <v>0</v>
      </c>
      <c r="U41" s="53">
        <f t="shared" si="16"/>
        <v>0</v>
      </c>
      <c r="V41" s="53">
        <f t="shared" si="17"/>
        <v>0</v>
      </c>
      <c r="W41" s="15"/>
    </row>
    <row r="42" spans="2:23" x14ac:dyDescent="0.25">
      <c r="B42" s="47" t="str">
        <f>'Pricing Attachment'!C57</f>
        <v/>
      </c>
      <c r="C42" s="46" t="s">
        <v>51</v>
      </c>
      <c r="D42" s="46" t="str">
        <f>'Pricing Attachment'!B57</f>
        <v/>
      </c>
      <c r="E42" s="48">
        <f>'Pricing Attachment'!H57</f>
        <v>0</v>
      </c>
      <c r="F42" s="48" t="str">
        <f>IF('Pricing Attachment'!I57="","",'Pricing Attachment'!I57)</f>
        <v/>
      </c>
      <c r="G42" s="48">
        <f>'Pricing Attachment'!J57</f>
        <v>0</v>
      </c>
      <c r="H42" s="46" t="s">
        <v>51</v>
      </c>
      <c r="I42" s="48">
        <v>0</v>
      </c>
      <c r="J42" s="49">
        <v>0</v>
      </c>
      <c r="K42" s="50">
        <f t="shared" si="12"/>
        <v>0</v>
      </c>
      <c r="L42" s="108">
        <v>0</v>
      </c>
      <c r="M42" s="49" t="s">
        <v>45</v>
      </c>
      <c r="N42" s="51">
        <f t="shared" si="13"/>
        <v>0</v>
      </c>
      <c r="O42" s="108">
        <v>12</v>
      </c>
      <c r="P42" s="51">
        <f t="shared" si="14"/>
        <v>0</v>
      </c>
      <c r="Q42" s="52">
        <f>'Pricing Attachment'!M57</f>
        <v>0</v>
      </c>
      <c r="R42" s="52">
        <f>'Pricing Attachment'!O57</f>
        <v>0</v>
      </c>
      <c r="S42" s="53">
        <f t="shared" si="15"/>
        <v>0</v>
      </c>
      <c r="T42" s="106">
        <f>'Pricing Attachment'!K57</f>
        <v>0</v>
      </c>
      <c r="U42" s="53">
        <f t="shared" si="16"/>
        <v>0</v>
      </c>
      <c r="V42" s="53">
        <f t="shared" si="17"/>
        <v>0</v>
      </c>
      <c r="W42" s="15"/>
    </row>
    <row r="43" spans="2:23" x14ac:dyDescent="0.25">
      <c r="B43" s="47" t="str">
        <f>'Pricing Attachment'!C58</f>
        <v/>
      </c>
      <c r="C43" s="46" t="s">
        <v>51</v>
      </c>
      <c r="D43" s="46" t="str">
        <f>'Pricing Attachment'!B58</f>
        <v/>
      </c>
      <c r="E43" s="48">
        <f>'Pricing Attachment'!H58</f>
        <v>0</v>
      </c>
      <c r="F43" s="48" t="str">
        <f>IF('Pricing Attachment'!I58="","",'Pricing Attachment'!I58)</f>
        <v/>
      </c>
      <c r="G43" s="48">
        <f>'Pricing Attachment'!J58</f>
        <v>0</v>
      </c>
      <c r="H43" s="46" t="s">
        <v>51</v>
      </c>
      <c r="I43" s="48">
        <v>0</v>
      </c>
      <c r="J43" s="49">
        <v>0</v>
      </c>
      <c r="K43" s="50">
        <f t="shared" si="12"/>
        <v>0</v>
      </c>
      <c r="L43" s="108">
        <v>0</v>
      </c>
      <c r="M43" s="49" t="s">
        <v>45</v>
      </c>
      <c r="N43" s="51">
        <f t="shared" si="13"/>
        <v>0</v>
      </c>
      <c r="O43" s="108">
        <v>12</v>
      </c>
      <c r="P43" s="51">
        <f t="shared" si="14"/>
        <v>0</v>
      </c>
      <c r="Q43" s="52">
        <f>'Pricing Attachment'!M58</f>
        <v>0</v>
      </c>
      <c r="R43" s="52">
        <f>'Pricing Attachment'!O58</f>
        <v>0</v>
      </c>
      <c r="S43" s="53">
        <f t="shared" si="15"/>
        <v>0</v>
      </c>
      <c r="T43" s="106">
        <f>'Pricing Attachment'!K58</f>
        <v>0</v>
      </c>
      <c r="U43" s="53">
        <f t="shared" si="16"/>
        <v>0</v>
      </c>
      <c r="V43" s="53">
        <f t="shared" si="17"/>
        <v>0</v>
      </c>
      <c r="W43" s="15"/>
    </row>
    <row r="44" spans="2:23" x14ac:dyDescent="0.25">
      <c r="B44" s="47" t="str">
        <f>'Pricing Attachment'!C59</f>
        <v/>
      </c>
      <c r="C44" s="46" t="s">
        <v>51</v>
      </c>
      <c r="D44" s="46" t="str">
        <f>'Pricing Attachment'!B59</f>
        <v/>
      </c>
      <c r="E44" s="48">
        <f>'Pricing Attachment'!H59</f>
        <v>0</v>
      </c>
      <c r="F44" s="48" t="str">
        <f>IF('Pricing Attachment'!I59="","",'Pricing Attachment'!I59)</f>
        <v/>
      </c>
      <c r="G44" s="48">
        <f>'Pricing Attachment'!J59</f>
        <v>0</v>
      </c>
      <c r="H44" s="46" t="s">
        <v>51</v>
      </c>
      <c r="I44" s="48">
        <v>0</v>
      </c>
      <c r="J44" s="49">
        <v>0</v>
      </c>
      <c r="K44" s="50">
        <f t="shared" si="12"/>
        <v>0</v>
      </c>
      <c r="L44" s="108">
        <v>0</v>
      </c>
      <c r="M44" s="49" t="s">
        <v>45</v>
      </c>
      <c r="N44" s="51">
        <f t="shared" si="13"/>
        <v>0</v>
      </c>
      <c r="O44" s="108">
        <v>12</v>
      </c>
      <c r="P44" s="51">
        <f t="shared" si="14"/>
        <v>0</v>
      </c>
      <c r="Q44" s="52">
        <f>'Pricing Attachment'!M59</f>
        <v>0</v>
      </c>
      <c r="R44" s="52">
        <f>'Pricing Attachment'!O59</f>
        <v>0</v>
      </c>
      <c r="S44" s="53">
        <f t="shared" si="15"/>
        <v>0</v>
      </c>
      <c r="T44" s="106">
        <f>'Pricing Attachment'!K59</f>
        <v>0</v>
      </c>
      <c r="U44" s="53">
        <f t="shared" si="16"/>
        <v>0</v>
      </c>
      <c r="V44" s="53">
        <f t="shared" si="17"/>
        <v>0</v>
      </c>
      <c r="W44" s="15"/>
    </row>
    <row r="45" spans="2:23" x14ac:dyDescent="0.25">
      <c r="B45" s="47" t="str">
        <f>'Pricing Attachment'!C60</f>
        <v/>
      </c>
      <c r="C45" s="46" t="s">
        <v>51</v>
      </c>
      <c r="D45" s="46" t="str">
        <f>'Pricing Attachment'!B60</f>
        <v/>
      </c>
      <c r="E45" s="48">
        <f>'Pricing Attachment'!H60</f>
        <v>0</v>
      </c>
      <c r="F45" s="48" t="str">
        <f>IF('Pricing Attachment'!I60="","",'Pricing Attachment'!I60)</f>
        <v/>
      </c>
      <c r="G45" s="48">
        <f>'Pricing Attachment'!J60</f>
        <v>0</v>
      </c>
      <c r="H45" s="46" t="s">
        <v>51</v>
      </c>
      <c r="I45" s="48">
        <v>0</v>
      </c>
      <c r="J45" s="49">
        <v>0</v>
      </c>
      <c r="K45" s="50">
        <f t="shared" si="12"/>
        <v>0</v>
      </c>
      <c r="L45" s="108">
        <v>0</v>
      </c>
      <c r="M45" s="49" t="s">
        <v>45</v>
      </c>
      <c r="N45" s="51">
        <f t="shared" si="13"/>
        <v>0</v>
      </c>
      <c r="O45" s="108">
        <v>12</v>
      </c>
      <c r="P45" s="51">
        <f t="shared" si="14"/>
        <v>0</v>
      </c>
      <c r="Q45" s="52">
        <f>'Pricing Attachment'!M60</f>
        <v>0</v>
      </c>
      <c r="R45" s="52">
        <f>'Pricing Attachment'!O60</f>
        <v>0</v>
      </c>
      <c r="S45" s="53">
        <f t="shared" si="15"/>
        <v>0</v>
      </c>
      <c r="T45" s="106">
        <f>'Pricing Attachment'!K60</f>
        <v>0</v>
      </c>
      <c r="U45" s="53">
        <f t="shared" si="16"/>
        <v>0</v>
      </c>
      <c r="V45" s="53">
        <f t="shared" si="17"/>
        <v>0</v>
      </c>
      <c r="W45" s="15"/>
    </row>
    <row r="46" spans="2:23" x14ac:dyDescent="0.25">
      <c r="B46" s="47" t="str">
        <f>'Pricing Attachment'!C61</f>
        <v/>
      </c>
      <c r="C46" s="46" t="s">
        <v>51</v>
      </c>
      <c r="D46" s="46" t="str">
        <f>'Pricing Attachment'!B61</f>
        <v/>
      </c>
      <c r="E46" s="48">
        <f>'Pricing Attachment'!H61</f>
        <v>0</v>
      </c>
      <c r="F46" s="48" t="str">
        <f>IF('Pricing Attachment'!I61="","",'Pricing Attachment'!I61)</f>
        <v/>
      </c>
      <c r="G46" s="48">
        <f>'Pricing Attachment'!J61</f>
        <v>0</v>
      </c>
      <c r="H46" s="46" t="s">
        <v>51</v>
      </c>
      <c r="I46" s="48">
        <v>0</v>
      </c>
      <c r="J46" s="49">
        <v>0</v>
      </c>
      <c r="K46" s="50">
        <f t="shared" si="12"/>
        <v>0</v>
      </c>
      <c r="L46" s="108">
        <v>0</v>
      </c>
      <c r="M46" s="49" t="s">
        <v>45</v>
      </c>
      <c r="N46" s="51">
        <f t="shared" si="13"/>
        <v>0</v>
      </c>
      <c r="O46" s="108">
        <v>12</v>
      </c>
      <c r="P46" s="51">
        <f t="shared" si="14"/>
        <v>0</v>
      </c>
      <c r="Q46" s="52">
        <f>'Pricing Attachment'!M61</f>
        <v>0</v>
      </c>
      <c r="R46" s="52">
        <f>'Pricing Attachment'!O61</f>
        <v>0</v>
      </c>
      <c r="S46" s="53">
        <f t="shared" si="15"/>
        <v>0</v>
      </c>
      <c r="T46" s="106">
        <f>'Pricing Attachment'!K61</f>
        <v>0</v>
      </c>
      <c r="U46" s="53">
        <f t="shared" si="16"/>
        <v>0</v>
      </c>
      <c r="V46" s="53">
        <f t="shared" si="17"/>
        <v>0</v>
      </c>
      <c r="W46" s="15"/>
    </row>
    <row r="47" spans="2:23" x14ac:dyDescent="0.25">
      <c r="B47" s="47" t="str">
        <f>'Pricing Attachment'!C62</f>
        <v/>
      </c>
      <c r="C47" s="46" t="s">
        <v>51</v>
      </c>
      <c r="D47" s="46" t="str">
        <f>'Pricing Attachment'!B62</f>
        <v/>
      </c>
      <c r="E47" s="48">
        <f>'Pricing Attachment'!H62</f>
        <v>0</v>
      </c>
      <c r="F47" s="48" t="str">
        <f>IF('Pricing Attachment'!I62="","",'Pricing Attachment'!I62)</f>
        <v/>
      </c>
      <c r="G47" s="48">
        <f>'Pricing Attachment'!J62</f>
        <v>0</v>
      </c>
      <c r="H47" s="46" t="s">
        <v>51</v>
      </c>
      <c r="I47" s="48">
        <v>0</v>
      </c>
      <c r="J47" s="49">
        <v>0</v>
      </c>
      <c r="K47" s="50">
        <f t="shared" si="12"/>
        <v>0</v>
      </c>
      <c r="L47" s="108">
        <v>0</v>
      </c>
      <c r="M47" s="49" t="s">
        <v>45</v>
      </c>
      <c r="N47" s="51">
        <f t="shared" si="13"/>
        <v>0</v>
      </c>
      <c r="O47" s="108">
        <v>12</v>
      </c>
      <c r="P47" s="51">
        <f t="shared" si="14"/>
        <v>0</v>
      </c>
      <c r="Q47" s="52">
        <f>'Pricing Attachment'!M62</f>
        <v>0</v>
      </c>
      <c r="R47" s="52">
        <f>'Pricing Attachment'!O62</f>
        <v>0</v>
      </c>
      <c r="S47" s="53">
        <f t="shared" si="15"/>
        <v>0</v>
      </c>
      <c r="T47" s="106">
        <f>'Pricing Attachment'!K62</f>
        <v>0</v>
      </c>
      <c r="U47" s="53">
        <f t="shared" si="16"/>
        <v>0</v>
      </c>
      <c r="V47" s="53">
        <f t="shared" si="17"/>
        <v>0</v>
      </c>
      <c r="W47" s="15"/>
    </row>
    <row r="48" spans="2:23" x14ac:dyDescent="0.25">
      <c r="B48" s="47" t="str">
        <f>'Pricing Attachment'!C63</f>
        <v/>
      </c>
      <c r="C48" s="46" t="s">
        <v>51</v>
      </c>
      <c r="D48" s="46" t="str">
        <f>'Pricing Attachment'!B63</f>
        <v/>
      </c>
      <c r="E48" s="48">
        <f>'Pricing Attachment'!H63</f>
        <v>0</v>
      </c>
      <c r="F48" s="48" t="str">
        <f>IF('Pricing Attachment'!I63="","",'Pricing Attachment'!I63)</f>
        <v/>
      </c>
      <c r="G48" s="48">
        <f>'Pricing Attachment'!J63</f>
        <v>0</v>
      </c>
      <c r="H48" s="46" t="s">
        <v>51</v>
      </c>
      <c r="I48" s="48">
        <v>0</v>
      </c>
      <c r="J48" s="49">
        <v>0</v>
      </c>
      <c r="K48" s="50">
        <f t="shared" si="12"/>
        <v>0</v>
      </c>
      <c r="L48" s="108">
        <v>0</v>
      </c>
      <c r="M48" s="49" t="s">
        <v>45</v>
      </c>
      <c r="N48" s="51">
        <f t="shared" si="13"/>
        <v>0</v>
      </c>
      <c r="O48" s="108">
        <v>12</v>
      </c>
      <c r="P48" s="51">
        <f t="shared" si="14"/>
        <v>0</v>
      </c>
      <c r="Q48" s="52">
        <f>'Pricing Attachment'!M63</f>
        <v>0</v>
      </c>
      <c r="R48" s="52">
        <f>'Pricing Attachment'!O63</f>
        <v>0</v>
      </c>
      <c r="S48" s="53">
        <f t="shared" si="15"/>
        <v>0</v>
      </c>
      <c r="T48" s="106">
        <f>'Pricing Attachment'!K63</f>
        <v>0</v>
      </c>
      <c r="U48" s="53">
        <f t="shared" si="16"/>
        <v>0</v>
      </c>
      <c r="V48" s="53">
        <f t="shared" si="17"/>
        <v>0</v>
      </c>
      <c r="W48" s="15"/>
    </row>
    <row r="49" spans="2:23" x14ac:dyDescent="0.25">
      <c r="B49" s="47" t="str">
        <f>'Pricing Attachment'!C64</f>
        <v/>
      </c>
      <c r="C49" s="46" t="s">
        <v>51</v>
      </c>
      <c r="D49" s="46" t="str">
        <f>'Pricing Attachment'!B64</f>
        <v/>
      </c>
      <c r="E49" s="48">
        <f>'Pricing Attachment'!H64</f>
        <v>0</v>
      </c>
      <c r="F49" s="48" t="str">
        <f>IF('Pricing Attachment'!I64="","",'Pricing Attachment'!I64)</f>
        <v/>
      </c>
      <c r="G49" s="48">
        <f>'Pricing Attachment'!J64</f>
        <v>0</v>
      </c>
      <c r="H49" s="46" t="s">
        <v>51</v>
      </c>
      <c r="I49" s="48">
        <v>0</v>
      </c>
      <c r="J49" s="49">
        <v>0</v>
      </c>
      <c r="K49" s="50">
        <f t="shared" si="12"/>
        <v>0</v>
      </c>
      <c r="L49" s="108">
        <v>0</v>
      </c>
      <c r="M49" s="49" t="s">
        <v>45</v>
      </c>
      <c r="N49" s="51">
        <f t="shared" si="13"/>
        <v>0</v>
      </c>
      <c r="O49" s="108">
        <v>12</v>
      </c>
      <c r="P49" s="51">
        <f t="shared" si="14"/>
        <v>0</v>
      </c>
      <c r="Q49" s="52">
        <f>'Pricing Attachment'!M64</f>
        <v>0</v>
      </c>
      <c r="R49" s="52">
        <f>'Pricing Attachment'!O64</f>
        <v>0</v>
      </c>
      <c r="S49" s="53">
        <f t="shared" si="15"/>
        <v>0</v>
      </c>
      <c r="T49" s="106">
        <f>'Pricing Attachment'!K64</f>
        <v>0</v>
      </c>
      <c r="U49" s="53">
        <f t="shared" si="16"/>
        <v>0</v>
      </c>
      <c r="V49" s="53">
        <f t="shared" si="17"/>
        <v>0</v>
      </c>
      <c r="W49" s="15"/>
    </row>
    <row r="50" spans="2:23" x14ac:dyDescent="0.25">
      <c r="B50" s="47" t="str">
        <f>'Pricing Attachment'!C65</f>
        <v>Miscellaneous</v>
      </c>
      <c r="C50" s="46" t="s">
        <v>51</v>
      </c>
      <c r="D50" s="46" t="str">
        <f>'Pricing Attachment'!B65</f>
        <v>Fees, Taxes, etc</v>
      </c>
      <c r="E50" s="48" t="str">
        <f>'Pricing Attachment'!H65</f>
        <v>Other</v>
      </c>
      <c r="F50" s="48" t="str">
        <f>IF('Pricing Attachment'!I65="","",'Pricing Attachment'!I65)</f>
        <v>Shipping</v>
      </c>
      <c r="G50" s="48" t="str">
        <f>'Pricing Attachment'!J65</f>
        <v>Shipping Charges</v>
      </c>
      <c r="H50" s="46" t="s">
        <v>51</v>
      </c>
      <c r="I50" s="48">
        <v>0</v>
      </c>
      <c r="J50" s="49">
        <v>0</v>
      </c>
      <c r="K50" s="50">
        <f t="shared" si="0"/>
        <v>0</v>
      </c>
      <c r="L50" s="108">
        <v>0</v>
      </c>
      <c r="M50" s="49" t="s">
        <v>45</v>
      </c>
      <c r="N50" s="51">
        <f t="shared" si="1"/>
        <v>0</v>
      </c>
      <c r="O50" s="108">
        <v>12</v>
      </c>
      <c r="P50" s="51">
        <f t="shared" si="2"/>
        <v>0</v>
      </c>
      <c r="Q50" s="52">
        <f>'Pricing Attachment'!M65</f>
        <v>0</v>
      </c>
      <c r="R50" s="52">
        <f>'Pricing Attachment'!O65</f>
        <v>0</v>
      </c>
      <c r="S50" s="53">
        <f t="shared" si="3"/>
        <v>0</v>
      </c>
      <c r="T50" s="106">
        <f>'Pricing Attachment'!K65</f>
        <v>1</v>
      </c>
      <c r="U50" s="53">
        <f t="shared" si="4"/>
        <v>0</v>
      </c>
      <c r="V50" s="53">
        <f t="shared" si="5"/>
        <v>0</v>
      </c>
      <c r="W50" s="15"/>
    </row>
    <row r="51" spans="2:23" ht="30" x14ac:dyDescent="0.25">
      <c r="B51" s="47" t="e">
        <f>'Pricing Attachment'!#REF!</f>
        <v>#REF!</v>
      </c>
      <c r="C51" s="46" t="s">
        <v>47</v>
      </c>
      <c r="D51" s="46" t="e">
        <f>'Pricing Attachment'!#REF!</f>
        <v>#REF!</v>
      </c>
      <c r="E51" s="48" t="e">
        <f>'Pricing Attachment'!#REF!</f>
        <v>#REF!</v>
      </c>
      <c r="F51" s="48" t="e">
        <f>IF('Pricing Attachment'!#REF!="","",'Pricing Attachment'!#REF!)</f>
        <v>#REF!</v>
      </c>
      <c r="G51" s="46" t="e">
        <f>IF(ISBLANK('Pricing Attachment'!#REF!),'Pricing Attachment'!#REF!,'Pricing Attachment'!#REF!)</f>
        <v>#REF!</v>
      </c>
      <c r="H51" s="46" t="s">
        <v>51</v>
      </c>
      <c r="I51" s="48">
        <v>0</v>
      </c>
      <c r="J51" s="49">
        <v>0</v>
      </c>
      <c r="K51" s="50">
        <f t="shared" ref="K51" si="18">I51-J51</f>
        <v>0</v>
      </c>
      <c r="L51" s="108">
        <v>0</v>
      </c>
      <c r="M51" s="49" t="s">
        <v>45</v>
      </c>
      <c r="N51" s="51">
        <f t="shared" ref="N51" si="19">K51*L51</f>
        <v>0</v>
      </c>
      <c r="O51" s="108">
        <v>12</v>
      </c>
      <c r="P51" s="51">
        <f t="shared" ref="P51" si="20">N51*O51</f>
        <v>0</v>
      </c>
      <c r="Q51" s="52">
        <f>'Pricing Attachment'!L66</f>
        <v>0</v>
      </c>
      <c r="R51" s="52">
        <f>'Pricing Attachment'!O66</f>
        <v>0</v>
      </c>
      <c r="S51" s="53">
        <f t="shared" ref="S51" si="21">Q51-R51</f>
        <v>0</v>
      </c>
      <c r="T51" s="106">
        <f>'Pricing Attachment'!K66</f>
        <v>0</v>
      </c>
      <c r="U51" s="53">
        <f t="shared" ref="U51" si="22">S51*T51</f>
        <v>0</v>
      </c>
      <c r="V51" s="53">
        <f t="shared" ref="V51" si="23">P51+U51</f>
        <v>0</v>
      </c>
      <c r="W51" s="15"/>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C033226-E2DE-4C3B-ABCD-85392CA729B3}">
          <x14:formula1>
            <xm:f>Lists!$A$1:$A$3</xm:f>
          </x14:formula1>
          <xm:sqref>C5:C51 H5:H51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551CD-B314-4BD9-9623-7C0F2B6D01B7}">
  <dimension ref="A1:Z81"/>
  <sheetViews>
    <sheetView workbookViewId="0">
      <selection activeCell="AC15" sqref="AC15"/>
    </sheetView>
  </sheetViews>
  <sheetFormatPr defaultRowHeight="15" x14ac:dyDescent="0.25"/>
  <cols>
    <col min="1" max="1" width="6.42578125" bestFit="1" customWidth="1"/>
    <col min="2" max="2" width="39.5703125" hidden="1" customWidth="1"/>
    <col min="3" max="3" width="45.7109375" hidden="1" customWidth="1"/>
    <col min="4" max="4" width="26.5703125" customWidth="1"/>
    <col min="5" max="5" width="45.7109375" customWidth="1"/>
    <col min="6" max="6" width="41.140625" customWidth="1"/>
    <col min="7" max="7" width="5.7109375" customWidth="1"/>
    <col min="8" max="8" width="39.5703125" hidden="1" customWidth="1"/>
    <col min="9" max="9" width="41.85546875" hidden="1" customWidth="1"/>
    <col min="10" max="21" width="25.140625" hidden="1" customWidth="1"/>
    <col min="22" max="26" width="0" hidden="1" customWidth="1"/>
  </cols>
  <sheetData>
    <row r="1" spans="1:26" s="3" customFormat="1" x14ac:dyDescent="0.25">
      <c r="A1" s="3" t="s">
        <v>194</v>
      </c>
      <c r="B1" s="3" t="s">
        <v>190</v>
      </c>
      <c r="C1" s="3" t="s">
        <v>189</v>
      </c>
      <c r="D1" s="3" t="s">
        <v>196</v>
      </c>
      <c r="E1" t="s">
        <v>55</v>
      </c>
      <c r="F1" t="s">
        <v>46</v>
      </c>
      <c r="H1" s="2" t="str" cm="1">
        <f t="array" ref="H1:H12">_xlfn.UNIQUE(F1:F21)</f>
        <v>Cabling/Connectors</v>
      </c>
      <c r="I1" t="s">
        <v>209</v>
      </c>
      <c r="J1" t="s">
        <v>209</v>
      </c>
      <c r="K1" t="s">
        <v>50</v>
      </c>
      <c r="L1" t="s">
        <v>210</v>
      </c>
      <c r="M1" t="s">
        <v>211</v>
      </c>
      <c r="N1" t="s">
        <v>60</v>
      </c>
      <c r="O1" t="s">
        <v>63</v>
      </c>
      <c r="P1" t="s">
        <v>66</v>
      </c>
      <c r="Q1" t="s">
        <v>68</v>
      </c>
      <c r="R1" t="s">
        <v>71</v>
      </c>
      <c r="S1" t="s">
        <v>74</v>
      </c>
      <c r="T1" t="s">
        <v>212</v>
      </c>
      <c r="U1" t="s">
        <v>213</v>
      </c>
      <c r="V1" t="s">
        <v>216</v>
      </c>
      <c r="Z1" s="109" t="str">
        <f>IF(B2&lt;&gt;"", SUBSTITUTE(SUBSTITUTE(B2, " ", "_"), "/", "_"), "")</f>
        <v>Cabling_Connectors</v>
      </c>
    </row>
    <row r="2" spans="1:26" ht="45" x14ac:dyDescent="0.25">
      <c r="A2" t="s">
        <v>47</v>
      </c>
      <c r="B2" t="s">
        <v>46</v>
      </c>
      <c r="C2" s="44" t="s">
        <v>48</v>
      </c>
      <c r="D2" t="s">
        <v>49</v>
      </c>
      <c r="E2" t="s">
        <v>64</v>
      </c>
      <c r="F2" t="s">
        <v>46</v>
      </c>
      <c r="H2" s="2" t="str">
        <v>Caching</v>
      </c>
      <c r="I2" t="s">
        <v>50</v>
      </c>
      <c r="J2" s="2" t="s">
        <v>55</v>
      </c>
      <c r="K2" s="2" t="s">
        <v>58</v>
      </c>
      <c r="L2" s="2" t="s">
        <v>155</v>
      </c>
      <c r="M2" s="2" t="s">
        <v>69</v>
      </c>
      <c r="N2" s="2" t="s">
        <v>60</v>
      </c>
      <c r="O2" s="2" t="s">
        <v>154</v>
      </c>
      <c r="P2" s="2" t="s">
        <v>66</v>
      </c>
      <c r="Q2" s="2" t="s">
        <v>82</v>
      </c>
      <c r="R2" s="2" t="s">
        <v>80</v>
      </c>
      <c r="S2" s="2" t="s">
        <v>74</v>
      </c>
      <c r="T2" s="2" t="s">
        <v>48</v>
      </c>
      <c r="U2" s="2" t="s">
        <v>48</v>
      </c>
      <c r="V2" s="2" t="s">
        <v>48</v>
      </c>
      <c r="Z2" s="109" t="str">
        <f t="shared" ref="Z2:Z11" si="0">IF(B3&lt;&gt;"", SUBSTITUTE(SUBSTITUTE(B3, " ", "_"), "/", "_"), "")</f>
        <v>Caching</v>
      </c>
    </row>
    <row r="3" spans="1:26" ht="30" x14ac:dyDescent="0.25">
      <c r="A3" t="s">
        <v>51</v>
      </c>
      <c r="B3" t="s">
        <v>50</v>
      </c>
      <c r="C3" s="44" t="s">
        <v>52</v>
      </c>
      <c r="D3" t="s">
        <v>53</v>
      </c>
      <c r="E3" t="s">
        <v>58</v>
      </c>
      <c r="F3" t="s">
        <v>50</v>
      </c>
      <c r="H3" s="2" t="str">
        <v>Data Distribution</v>
      </c>
      <c r="I3" t="s">
        <v>210</v>
      </c>
      <c r="J3" s="2" t="s">
        <v>64</v>
      </c>
      <c r="K3" s="2" t="s">
        <v>61</v>
      </c>
      <c r="L3" s="2" t="s">
        <v>85</v>
      </c>
      <c r="M3" s="2" t="s">
        <v>156</v>
      </c>
      <c r="N3" s="2"/>
      <c r="O3" s="2" t="s">
        <v>72</v>
      </c>
      <c r="P3" s="2"/>
      <c r="Q3" s="2"/>
      <c r="R3" s="2"/>
      <c r="S3" s="2"/>
      <c r="T3" s="2" t="s">
        <v>52</v>
      </c>
      <c r="U3" s="2" t="s">
        <v>52</v>
      </c>
      <c r="V3" s="2" t="s">
        <v>52</v>
      </c>
      <c r="Z3" s="109" t="str">
        <f t="shared" si="0"/>
        <v>Data_Distribution</v>
      </c>
    </row>
    <row r="4" spans="1:26" x14ac:dyDescent="0.25">
      <c r="B4" t="s">
        <v>54</v>
      </c>
      <c r="C4" s="44" t="s">
        <v>55</v>
      </c>
      <c r="D4" t="s">
        <v>56</v>
      </c>
      <c r="E4" t="s">
        <v>61</v>
      </c>
      <c r="F4" t="s">
        <v>50</v>
      </c>
      <c r="H4" s="2" t="str">
        <v>Data Protection</v>
      </c>
      <c r="I4" t="s">
        <v>211</v>
      </c>
      <c r="J4" s="2"/>
      <c r="K4" s="2"/>
      <c r="L4" s="2"/>
      <c r="M4" s="2"/>
      <c r="N4" s="2"/>
      <c r="O4" s="2" t="s">
        <v>87</v>
      </c>
      <c r="P4" s="2"/>
      <c r="Q4" s="2"/>
      <c r="R4" s="2"/>
      <c r="S4" s="2"/>
      <c r="T4" s="2" t="s">
        <v>75</v>
      </c>
      <c r="U4" s="2" t="s">
        <v>55</v>
      </c>
      <c r="V4" s="2" t="s">
        <v>55</v>
      </c>
      <c r="Z4" s="109" t="str">
        <f t="shared" si="0"/>
        <v>Data_Protection</v>
      </c>
    </row>
    <row r="5" spans="1:26" ht="45" x14ac:dyDescent="0.25">
      <c r="B5" t="s">
        <v>57</v>
      </c>
      <c r="C5" s="44" t="s">
        <v>58</v>
      </c>
      <c r="D5" t="s">
        <v>59</v>
      </c>
      <c r="E5" t="s">
        <v>155</v>
      </c>
      <c r="F5" t="s">
        <v>54</v>
      </c>
      <c r="H5" s="2" t="str">
        <v>License</v>
      </c>
      <c r="I5" t="s">
        <v>60</v>
      </c>
      <c r="J5" s="2"/>
      <c r="K5" s="2"/>
      <c r="L5" s="2"/>
      <c r="M5" s="2"/>
      <c r="N5" s="2"/>
      <c r="O5" s="2"/>
      <c r="P5" s="2"/>
      <c r="Q5" s="2"/>
      <c r="R5" s="2"/>
      <c r="S5" s="2"/>
      <c r="T5" s="2" t="s">
        <v>91</v>
      </c>
      <c r="U5" s="2" t="s">
        <v>58</v>
      </c>
      <c r="V5" s="2" t="s">
        <v>58</v>
      </c>
      <c r="Z5" s="109" t="str">
        <f t="shared" si="0"/>
        <v>License</v>
      </c>
    </row>
    <row r="6" spans="1:26" ht="30" x14ac:dyDescent="0.25">
      <c r="B6" t="s">
        <v>60</v>
      </c>
      <c r="C6" s="44" t="s">
        <v>61</v>
      </c>
      <c r="D6" t="s">
        <v>62</v>
      </c>
      <c r="E6" t="s">
        <v>85</v>
      </c>
      <c r="F6" t="s">
        <v>54</v>
      </c>
      <c r="H6" s="2" t="str">
        <v>Miscellaneous</v>
      </c>
      <c r="I6" t="s">
        <v>63</v>
      </c>
      <c r="J6" s="2"/>
      <c r="K6" s="2"/>
      <c r="L6" s="2"/>
      <c r="M6" s="2"/>
      <c r="N6" s="2"/>
      <c r="O6" s="2"/>
      <c r="P6" s="2"/>
      <c r="Q6" s="2"/>
      <c r="R6" s="2"/>
      <c r="S6" s="2"/>
      <c r="T6" s="2"/>
      <c r="U6" s="2" t="s">
        <v>61</v>
      </c>
      <c r="V6" s="2" t="s">
        <v>61</v>
      </c>
      <c r="Z6" s="109" t="str">
        <f t="shared" si="0"/>
        <v>Miscellaneous</v>
      </c>
    </row>
    <row r="7" spans="1:26" x14ac:dyDescent="0.25">
      <c r="B7" t="s">
        <v>63</v>
      </c>
      <c r="C7" s="44" t="s">
        <v>64</v>
      </c>
      <c r="D7" t="s">
        <v>65</v>
      </c>
      <c r="E7" t="s">
        <v>69</v>
      </c>
      <c r="F7" t="s">
        <v>57</v>
      </c>
      <c r="H7" s="2" t="str">
        <v>Module</v>
      </c>
      <c r="I7" t="s">
        <v>66</v>
      </c>
      <c r="J7" s="2"/>
      <c r="K7" s="2"/>
      <c r="L7" s="2"/>
      <c r="M7" s="2"/>
      <c r="N7" s="2"/>
      <c r="O7" s="2"/>
      <c r="P7" s="2"/>
      <c r="Q7" s="2"/>
      <c r="R7" s="2"/>
      <c r="S7" s="2"/>
      <c r="T7" s="2"/>
      <c r="U7" t="s">
        <v>69</v>
      </c>
      <c r="V7" t="s">
        <v>69</v>
      </c>
      <c r="Z7" s="109" t="str">
        <f t="shared" si="0"/>
        <v>Module</v>
      </c>
    </row>
    <row r="8" spans="1:26" x14ac:dyDescent="0.25">
      <c r="B8" t="s">
        <v>66</v>
      </c>
      <c r="C8" s="44" t="s">
        <v>154</v>
      </c>
      <c r="D8" t="s">
        <v>67</v>
      </c>
      <c r="E8" t="s">
        <v>156</v>
      </c>
      <c r="F8" t="s">
        <v>57</v>
      </c>
      <c r="H8" t="str">
        <v>Racks</v>
      </c>
      <c r="I8" t="s">
        <v>68</v>
      </c>
      <c r="U8" t="s">
        <v>75</v>
      </c>
      <c r="V8" t="s">
        <v>75</v>
      </c>
      <c r="Z8" s="109" t="str">
        <f t="shared" si="0"/>
        <v>Racks</v>
      </c>
    </row>
    <row r="9" spans="1:26" x14ac:dyDescent="0.25">
      <c r="B9" t="s">
        <v>68</v>
      </c>
      <c r="C9" s="44" t="s">
        <v>69</v>
      </c>
      <c r="D9" t="s">
        <v>70</v>
      </c>
      <c r="E9" t="s">
        <v>60</v>
      </c>
      <c r="F9" t="s">
        <v>60</v>
      </c>
      <c r="H9" t="str">
        <v>Software</v>
      </c>
      <c r="I9" t="s">
        <v>71</v>
      </c>
      <c r="U9" t="s">
        <v>60</v>
      </c>
      <c r="V9" t="s">
        <v>60</v>
      </c>
      <c r="Z9" s="109" t="str">
        <f t="shared" si="0"/>
        <v>Software</v>
      </c>
    </row>
    <row r="10" spans="1:26" x14ac:dyDescent="0.25">
      <c r="B10" t="s">
        <v>71</v>
      </c>
      <c r="C10" s="44" t="s">
        <v>72</v>
      </c>
      <c r="D10" t="s">
        <v>73</v>
      </c>
      <c r="E10" t="s">
        <v>154</v>
      </c>
      <c r="F10" t="s">
        <v>63</v>
      </c>
      <c r="H10" t="str">
        <v>Transceiver</v>
      </c>
      <c r="I10" t="s">
        <v>74</v>
      </c>
      <c r="U10" t="s">
        <v>66</v>
      </c>
      <c r="V10" t="s">
        <v>66</v>
      </c>
      <c r="Z10" s="109" t="str">
        <f t="shared" si="0"/>
        <v>Transceiver</v>
      </c>
    </row>
    <row r="11" spans="1:26" x14ac:dyDescent="0.25">
      <c r="B11" t="s">
        <v>74</v>
      </c>
      <c r="C11" s="44" t="s">
        <v>75</v>
      </c>
      <c r="D11" t="s">
        <v>76</v>
      </c>
      <c r="E11" t="s">
        <v>72</v>
      </c>
      <c r="F11" t="s">
        <v>63</v>
      </c>
      <c r="H11" t="str">
        <v>Wireless Data Distribution</v>
      </c>
      <c r="I11" t="s">
        <v>212</v>
      </c>
      <c r="U11" t="s">
        <v>80</v>
      </c>
      <c r="V11" t="s">
        <v>80</v>
      </c>
      <c r="Z11" s="109" t="str">
        <f t="shared" si="0"/>
        <v>Wireless_Data_Distribution</v>
      </c>
    </row>
    <row r="12" spans="1:26" x14ac:dyDescent="0.25">
      <c r="B12" t="s">
        <v>77</v>
      </c>
      <c r="C12" s="44" t="s">
        <v>60</v>
      </c>
      <c r="D12" t="s">
        <v>78</v>
      </c>
      <c r="E12" t="s">
        <v>87</v>
      </c>
      <c r="F12" t="s">
        <v>63</v>
      </c>
      <c r="H12" t="str">
        <v>Basic Maintenance of Internal Connections</v>
      </c>
      <c r="I12" t="s">
        <v>213</v>
      </c>
      <c r="U12" t="s">
        <v>82</v>
      </c>
      <c r="V12" t="s">
        <v>82</v>
      </c>
      <c r="Z12" s="109" t="str">
        <f>IF(B13&lt;&gt;"", SUBSTITUTE(SUBSTITUTE(B13, " ", "_"), "/", "_"), "")</f>
        <v>Basic_Maintenance_of_Internal_Connections</v>
      </c>
    </row>
    <row r="13" spans="1:26" x14ac:dyDescent="0.25">
      <c r="B13" t="s">
        <v>93</v>
      </c>
      <c r="C13" s="44" t="s">
        <v>66</v>
      </c>
      <c r="D13" t="s">
        <v>79</v>
      </c>
      <c r="E13" t="s">
        <v>66</v>
      </c>
      <c r="F13" t="s">
        <v>66</v>
      </c>
      <c r="H13" t="s">
        <v>215</v>
      </c>
      <c r="I13" t="s">
        <v>216</v>
      </c>
      <c r="U13" t="s">
        <v>155</v>
      </c>
      <c r="V13" t="s">
        <v>155</v>
      </c>
      <c r="Z13" t="s">
        <v>216</v>
      </c>
    </row>
    <row r="14" spans="1:26" x14ac:dyDescent="0.25">
      <c r="B14" t="s">
        <v>215</v>
      </c>
      <c r="C14" s="44" t="s">
        <v>80</v>
      </c>
      <c r="D14" t="s">
        <v>81</v>
      </c>
      <c r="E14" t="s">
        <v>82</v>
      </c>
      <c r="F14" t="s">
        <v>68</v>
      </c>
      <c r="U14" t="s">
        <v>85</v>
      </c>
      <c r="V14" t="s">
        <v>85</v>
      </c>
    </row>
    <row r="15" spans="1:26" x14ac:dyDescent="0.25">
      <c r="C15" s="44" t="s">
        <v>82</v>
      </c>
      <c r="D15" t="s">
        <v>83</v>
      </c>
      <c r="E15" t="s">
        <v>80</v>
      </c>
      <c r="F15" t="s">
        <v>71</v>
      </c>
      <c r="U15" t="s">
        <v>74</v>
      </c>
      <c r="V15" t="s">
        <v>74</v>
      </c>
    </row>
    <row r="16" spans="1:26" x14ac:dyDescent="0.25">
      <c r="C16" s="44" t="s">
        <v>155</v>
      </c>
      <c r="D16" t="s">
        <v>84</v>
      </c>
      <c r="E16" t="s">
        <v>74</v>
      </c>
      <c r="F16" t="s">
        <v>74</v>
      </c>
      <c r="U16" t="s">
        <v>156</v>
      </c>
      <c r="V16" t="s">
        <v>156</v>
      </c>
    </row>
    <row r="17" spans="3:22" x14ac:dyDescent="0.25">
      <c r="C17" s="44" t="s">
        <v>85</v>
      </c>
      <c r="D17" t="s">
        <v>86</v>
      </c>
      <c r="E17" t="s">
        <v>48</v>
      </c>
      <c r="F17" t="s">
        <v>77</v>
      </c>
      <c r="U17" t="s">
        <v>91</v>
      </c>
      <c r="V17" t="s">
        <v>91</v>
      </c>
    </row>
    <row r="18" spans="3:22" x14ac:dyDescent="0.25">
      <c r="C18" s="44" t="s">
        <v>87</v>
      </c>
      <c r="D18" t="s">
        <v>88</v>
      </c>
      <c r="E18" t="s">
        <v>52</v>
      </c>
      <c r="F18" t="s">
        <v>77</v>
      </c>
    </row>
    <row r="19" spans="3:22" x14ac:dyDescent="0.25">
      <c r="C19" s="44" t="s">
        <v>74</v>
      </c>
      <c r="D19" t="s">
        <v>89</v>
      </c>
      <c r="E19" t="s">
        <v>75</v>
      </c>
      <c r="F19" t="s">
        <v>77</v>
      </c>
    </row>
    <row r="20" spans="3:22" x14ac:dyDescent="0.25">
      <c r="C20" s="44" t="s">
        <v>156</v>
      </c>
      <c r="D20" t="s">
        <v>90</v>
      </c>
      <c r="E20" t="s">
        <v>91</v>
      </c>
      <c r="F20" t="s">
        <v>77</v>
      </c>
    </row>
    <row r="21" spans="3:22" x14ac:dyDescent="0.25">
      <c r="C21" s="44" t="s">
        <v>91</v>
      </c>
      <c r="D21" t="s">
        <v>92</v>
      </c>
      <c r="E21" t="s">
        <v>207</v>
      </c>
      <c r="F21" t="s">
        <v>93</v>
      </c>
    </row>
    <row r="22" spans="3:22" x14ac:dyDescent="0.25">
      <c r="D22" t="s">
        <v>94</v>
      </c>
      <c r="E22" t="s">
        <v>208</v>
      </c>
      <c r="F22" t="s">
        <v>215</v>
      </c>
    </row>
    <row r="23" spans="3:22" x14ac:dyDescent="0.25">
      <c r="D23" t="s">
        <v>95</v>
      </c>
    </row>
    <row r="24" spans="3:22" x14ac:dyDescent="0.25">
      <c r="D24" t="s">
        <v>96</v>
      </c>
    </row>
    <row r="25" spans="3:22" x14ac:dyDescent="0.25">
      <c r="D25" t="s">
        <v>97</v>
      </c>
    </row>
    <row r="26" spans="3:22" x14ac:dyDescent="0.25">
      <c r="D26" t="s">
        <v>98</v>
      </c>
    </row>
    <row r="27" spans="3:22" x14ac:dyDescent="0.25">
      <c r="D27" t="s">
        <v>99</v>
      </c>
    </row>
    <row r="28" spans="3:22" x14ac:dyDescent="0.25">
      <c r="D28" t="s">
        <v>100</v>
      </c>
    </row>
    <row r="29" spans="3:22" x14ac:dyDescent="0.25">
      <c r="D29" t="s">
        <v>101</v>
      </c>
    </row>
    <row r="30" spans="3:22" x14ac:dyDescent="0.25">
      <c r="D30" t="s">
        <v>102</v>
      </c>
    </row>
    <row r="31" spans="3:22" x14ac:dyDescent="0.25">
      <c r="D31" t="s">
        <v>103</v>
      </c>
    </row>
    <row r="32" spans="3:22" x14ac:dyDescent="0.25">
      <c r="D32" t="s">
        <v>104</v>
      </c>
    </row>
    <row r="33" spans="4:4" x14ac:dyDescent="0.25">
      <c r="D33" t="s">
        <v>105</v>
      </c>
    </row>
    <row r="34" spans="4:4" x14ac:dyDescent="0.25">
      <c r="D34" t="s">
        <v>106</v>
      </c>
    </row>
    <row r="35" spans="4:4" x14ac:dyDescent="0.25">
      <c r="D35" t="s">
        <v>107</v>
      </c>
    </row>
    <row r="36" spans="4:4" x14ac:dyDescent="0.25">
      <c r="D36" t="s">
        <v>108</v>
      </c>
    </row>
    <row r="37" spans="4:4" x14ac:dyDescent="0.25">
      <c r="D37" t="s">
        <v>109</v>
      </c>
    </row>
    <row r="38" spans="4:4" x14ac:dyDescent="0.25">
      <c r="D38" t="s">
        <v>110</v>
      </c>
    </row>
    <row r="39" spans="4:4" x14ac:dyDescent="0.25">
      <c r="D39" t="s">
        <v>111</v>
      </c>
    </row>
    <row r="40" spans="4:4" x14ac:dyDescent="0.25">
      <c r="D40" t="s">
        <v>112</v>
      </c>
    </row>
    <row r="41" spans="4:4" x14ac:dyDescent="0.25">
      <c r="D41" t="s">
        <v>113</v>
      </c>
    </row>
    <row r="42" spans="4:4" x14ac:dyDescent="0.25">
      <c r="D42" t="s">
        <v>114</v>
      </c>
    </row>
    <row r="43" spans="4:4" x14ac:dyDescent="0.25">
      <c r="D43" t="s">
        <v>115</v>
      </c>
    </row>
    <row r="44" spans="4:4" x14ac:dyDescent="0.25">
      <c r="D44" t="s">
        <v>116</v>
      </c>
    </row>
    <row r="45" spans="4:4" x14ac:dyDescent="0.25">
      <c r="D45" t="s">
        <v>117</v>
      </c>
    </row>
    <row r="46" spans="4:4" x14ac:dyDescent="0.25">
      <c r="D46" t="s">
        <v>118</v>
      </c>
    </row>
    <row r="47" spans="4:4" x14ac:dyDescent="0.25">
      <c r="D47" t="s">
        <v>119</v>
      </c>
    </row>
    <row r="48" spans="4:4" x14ac:dyDescent="0.25">
      <c r="D48" t="s">
        <v>120</v>
      </c>
    </row>
    <row r="49" spans="4:4" x14ac:dyDescent="0.25">
      <c r="D49" t="s">
        <v>121</v>
      </c>
    </row>
    <row r="50" spans="4:4" x14ac:dyDescent="0.25">
      <c r="D50" t="s">
        <v>122</v>
      </c>
    </row>
    <row r="51" spans="4:4" x14ac:dyDescent="0.25">
      <c r="D51" t="s">
        <v>123</v>
      </c>
    </row>
    <row r="52" spans="4:4" x14ac:dyDescent="0.25">
      <c r="D52" t="s">
        <v>124</v>
      </c>
    </row>
    <row r="53" spans="4:4" x14ac:dyDescent="0.25">
      <c r="D53" t="s">
        <v>125</v>
      </c>
    </row>
    <row r="54" spans="4:4" x14ac:dyDescent="0.25">
      <c r="D54" t="s">
        <v>126</v>
      </c>
    </row>
    <row r="55" spans="4:4" x14ac:dyDescent="0.25">
      <c r="D55" t="s">
        <v>127</v>
      </c>
    </row>
    <row r="56" spans="4:4" x14ac:dyDescent="0.25">
      <c r="D56" t="s">
        <v>128</v>
      </c>
    </row>
    <row r="57" spans="4:4" x14ac:dyDescent="0.25">
      <c r="D57" t="s">
        <v>129</v>
      </c>
    </row>
    <row r="58" spans="4:4" x14ac:dyDescent="0.25">
      <c r="D58" t="s">
        <v>130</v>
      </c>
    </row>
    <row r="59" spans="4:4" x14ac:dyDescent="0.25">
      <c r="D59" t="s">
        <v>131</v>
      </c>
    </row>
    <row r="60" spans="4:4" x14ac:dyDescent="0.25">
      <c r="D60" t="s">
        <v>132</v>
      </c>
    </row>
    <row r="61" spans="4:4" x14ac:dyDescent="0.25">
      <c r="D61" t="s">
        <v>133</v>
      </c>
    </row>
    <row r="62" spans="4:4" x14ac:dyDescent="0.25">
      <c r="D62" t="s">
        <v>134</v>
      </c>
    </row>
    <row r="63" spans="4:4" x14ac:dyDescent="0.25">
      <c r="D63" t="s">
        <v>135</v>
      </c>
    </row>
    <row r="64" spans="4:4" x14ac:dyDescent="0.25">
      <c r="D64" t="s">
        <v>136</v>
      </c>
    </row>
    <row r="65" spans="4:4" x14ac:dyDescent="0.25">
      <c r="D65" t="s">
        <v>137</v>
      </c>
    </row>
    <row r="66" spans="4:4" x14ac:dyDescent="0.25">
      <c r="D66" t="s">
        <v>138</v>
      </c>
    </row>
    <row r="67" spans="4:4" x14ac:dyDescent="0.25">
      <c r="D67" t="s">
        <v>139</v>
      </c>
    </row>
    <row r="68" spans="4:4" x14ac:dyDescent="0.25">
      <c r="D68" t="s">
        <v>140</v>
      </c>
    </row>
    <row r="69" spans="4:4" x14ac:dyDescent="0.25">
      <c r="D69" t="s">
        <v>141</v>
      </c>
    </row>
    <row r="70" spans="4:4" x14ac:dyDescent="0.25">
      <c r="D70" t="s">
        <v>142</v>
      </c>
    </row>
    <row r="71" spans="4:4" x14ac:dyDescent="0.25">
      <c r="D71" t="s">
        <v>143</v>
      </c>
    </row>
    <row r="72" spans="4:4" x14ac:dyDescent="0.25">
      <c r="D72" t="s">
        <v>144</v>
      </c>
    </row>
    <row r="73" spans="4:4" x14ac:dyDescent="0.25">
      <c r="D73" t="s">
        <v>145</v>
      </c>
    </row>
    <row r="74" spans="4:4" x14ac:dyDescent="0.25">
      <c r="D74" t="s">
        <v>146</v>
      </c>
    </row>
    <row r="75" spans="4:4" x14ac:dyDescent="0.25">
      <c r="D75" t="s">
        <v>147</v>
      </c>
    </row>
    <row r="76" spans="4:4" x14ac:dyDescent="0.25">
      <c r="D76" t="s">
        <v>148</v>
      </c>
    </row>
    <row r="77" spans="4:4" x14ac:dyDescent="0.25">
      <c r="D77" t="s">
        <v>149</v>
      </c>
    </row>
    <row r="78" spans="4:4" x14ac:dyDescent="0.25">
      <c r="D78" t="s">
        <v>150</v>
      </c>
    </row>
    <row r="79" spans="4:4" x14ac:dyDescent="0.25">
      <c r="D79" t="s">
        <v>151</v>
      </c>
    </row>
    <row r="80" spans="4:4" x14ac:dyDescent="0.25">
      <c r="D80" t="s">
        <v>152</v>
      </c>
    </row>
    <row r="81" spans="4:4" x14ac:dyDescent="0.25">
      <c r="D81" t="s">
        <v>153</v>
      </c>
    </row>
  </sheetData>
  <sortState xmlns:xlrd2="http://schemas.microsoft.com/office/spreadsheetml/2017/richdata2" ref="B3:B12">
    <sortCondition ref="B3:B12"/>
  </sortState>
  <phoneticPr fontId="35"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79B98929F301F4FA2564AE5DC3D3972" ma:contentTypeVersion="19" ma:contentTypeDescription="Create a new document." ma:contentTypeScope="" ma:versionID="c374da4befaad8af293fa917a9ce5fa6">
  <xsd:schema xmlns:xsd="http://www.w3.org/2001/XMLSchema" xmlns:xs="http://www.w3.org/2001/XMLSchema" xmlns:p="http://schemas.microsoft.com/office/2006/metadata/properties" xmlns:ns2="d6c1bc09-1b62-4067-bd7f-5308a3885c24" xmlns:ns3="95142d19-fd3b-4b08-9efc-8a16e808819c" targetNamespace="http://schemas.microsoft.com/office/2006/metadata/properties" ma:root="true" ma:fieldsID="d8082d39678972b3c33cc905b37dceff" ns2:_="" ns3:_="">
    <xsd:import namespace="d6c1bc09-1b62-4067-bd7f-5308a3885c24"/>
    <xsd:import namespace="95142d19-fd3b-4b08-9efc-8a16e808819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statu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c1bc09-1b62-4067-bd7f-5308a3885c24"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d6ae955d-3a5b-4ed3-b9ca-7709706020b6}" ma:internalName="TaxCatchAll" ma:showField="CatchAllData" ma:web="d6c1bc09-1b62-4067-bd7f-5308a3885c2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5142d19-fd3b-4b08-9efc-8a16e808819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8f4fce8-49c3-4d48-ab9c-a45611788db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status" ma:index="25" nillable="true" ma:displayName="status" ma:format="Dropdown" ma:internalName="status">
      <xsd:simpleType>
        <xsd:restriction base="dms:Text">
          <xsd:maxLength value="255"/>
        </xsd:restriction>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5142d19-fd3b-4b08-9efc-8a16e808819c">
      <Terms xmlns="http://schemas.microsoft.com/office/infopath/2007/PartnerControls"/>
    </lcf76f155ced4ddcb4097134ff3c332f>
    <TaxCatchAll xmlns="d6c1bc09-1b62-4067-bd7f-5308a3885c24" xsi:nil="true"/>
    <status xmlns="95142d19-fd3b-4b08-9efc-8a16e808819c" xsi:nil="true"/>
  </documentManagement>
</p:properties>
</file>

<file path=customXml/itemProps1.xml><?xml version="1.0" encoding="utf-8"?>
<ds:datastoreItem xmlns:ds="http://schemas.openxmlformats.org/officeDocument/2006/customXml" ds:itemID="{83D3D077-B229-4E83-A160-D3A8909032B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c1bc09-1b62-4067-bd7f-5308a3885c24"/>
    <ds:schemaRef ds:uri="95142d19-fd3b-4b08-9efc-8a16e80881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FE951B7-35F2-4C9B-BC50-4E1CE6BC4179}">
  <ds:schemaRefs>
    <ds:schemaRef ds:uri="http://schemas.microsoft.com/sharepoint/v3/contenttype/forms"/>
  </ds:schemaRefs>
</ds:datastoreItem>
</file>

<file path=customXml/itemProps3.xml><?xml version="1.0" encoding="utf-8"?>
<ds:datastoreItem xmlns:ds="http://schemas.openxmlformats.org/officeDocument/2006/customXml" ds:itemID="{B40070FA-AFC3-4864-B6C6-25EF03D7D1C3}">
  <ds:schemaRefs>
    <ds:schemaRef ds:uri="http://schemas.openxmlformats.org/package/2006/metadata/core-properties"/>
    <ds:schemaRef ds:uri="http://purl.org/dc/dcmitype/"/>
    <ds:schemaRef ds:uri="http://purl.org/dc/terms/"/>
    <ds:schemaRef ds:uri="http://schemas.microsoft.com/office/2006/documentManagement/types"/>
    <ds:schemaRef ds:uri="http://schemas.microsoft.com/office/infopath/2007/PartnerControls"/>
    <ds:schemaRef ds:uri="http://www.w3.org/XML/1998/namespace"/>
    <ds:schemaRef ds:uri="d6c1bc09-1b62-4067-bd7f-5308a3885c24"/>
    <ds:schemaRef ds:uri="95142d19-fd3b-4b08-9efc-8a16e808819c"/>
    <ds:schemaRef ds:uri="http://schemas.microsoft.com/office/2006/metadata/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15</vt:i4>
      </vt:variant>
    </vt:vector>
  </HeadingPairs>
  <TitlesOfParts>
    <vt:vector size="20" baseType="lpstr">
      <vt:lpstr>C2 Guide</vt:lpstr>
      <vt:lpstr>C2 Equipment List</vt:lpstr>
      <vt:lpstr>Pricing Attachment</vt:lpstr>
      <vt:lpstr>471 Bulk Upload</vt:lpstr>
      <vt:lpstr>Lists</vt:lpstr>
      <vt:lpstr>Basic_Maintenance_of_Internal_Connections</vt:lpstr>
      <vt:lpstr>Cabling_Connectors</vt:lpstr>
      <vt:lpstr>Caching</vt:lpstr>
      <vt:lpstr>Data_Distribution</vt:lpstr>
      <vt:lpstr>Data_Protection</vt:lpstr>
      <vt:lpstr>FunctionList</vt:lpstr>
      <vt:lpstr>License</vt:lpstr>
      <vt:lpstr>Managed_Internal_Broadband_Services</vt:lpstr>
      <vt:lpstr>Miscellaneous</vt:lpstr>
      <vt:lpstr>Module</vt:lpstr>
      <vt:lpstr>'C2 Guide'!Print_Area</vt:lpstr>
      <vt:lpstr>Racks</vt:lpstr>
      <vt:lpstr>Software</vt:lpstr>
      <vt:lpstr>Transceiver</vt:lpstr>
      <vt:lpstr>Wireless_Data_Distribution</vt:lpstr>
    </vt:vector>
  </TitlesOfParts>
  <Manager/>
  <Company>Questar III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 Majewski</dc:creator>
  <cp:keywords/>
  <dc:description/>
  <cp:lastModifiedBy>Alex Majewski</cp:lastModifiedBy>
  <cp:revision/>
  <cp:lastPrinted>2025-10-15T21:54:32Z</cp:lastPrinted>
  <dcterms:created xsi:type="dcterms:W3CDTF">2018-01-08T15:49:12Z</dcterms:created>
  <dcterms:modified xsi:type="dcterms:W3CDTF">2025-12-04T15:51:10Z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0x010100F79B98929F301F4FA2564AE5DC3D3972</vt:lpwstr>
  </property>
  <property fmtid="{D5CDD505-2E9C-101B-9397-08002B2CF9AE}" pid="3" name="MediaServiceImageTags">
    <vt:lpwstr/>
  </property>
</Properties>
</file>